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05" windowHeight="12135" activeTab="0"/>
  </bookViews>
  <sheets>
    <sheet name="2017" sheetId="1" r:id="rId1"/>
    <sheet name="копия" sheetId="2" r:id="rId2"/>
    <sheet name="Лист2" sheetId="3" r:id="rId3"/>
    <sheet name="Лист3" sheetId="4" r:id="rId4"/>
  </sheets>
  <definedNames>
    <definedName name="_xlnm.Print_Titles" localSheetId="0">'2017'!$4:$5</definedName>
    <definedName name="_xlnm.Print_Area" localSheetId="0">'2017'!$A$1:$D$209</definedName>
  </definedNames>
  <calcPr fullCalcOnLoad="1"/>
</workbook>
</file>

<file path=xl/sharedStrings.xml><?xml version="1.0" encoding="utf-8"?>
<sst xmlns="http://schemas.openxmlformats.org/spreadsheetml/2006/main" count="492" uniqueCount="120">
  <si>
    <t>Направление расходов и источников финансирования</t>
  </si>
  <si>
    <t>в том числе за счет средств:</t>
  </si>
  <si>
    <t>в том числе по мероприятиям:</t>
  </si>
  <si>
    <t>- федерального бюджета</t>
  </si>
  <si>
    <t>- областного бюджета</t>
  </si>
  <si>
    <t>- средств бюджетов МО</t>
  </si>
  <si>
    <t xml:space="preserve">Социальные выплаты председателям правлений товариществ собственников жилья
</t>
  </si>
  <si>
    <t xml:space="preserve">Мероприятия по модернизации систем водоснабжения, водоотведения и очистки сточных вод
</t>
  </si>
  <si>
    <t xml:space="preserve">Увеличение уставного фонда государственного предприятия Калужской области "Калугаоблводоканал"
</t>
  </si>
  <si>
    <t xml:space="preserve">Развитие систем коммунальной инфраструктуры за счет внебюджетных источников (в т.ч. инвестиционной программы государственного предприятия Калужской области "Калугаоблводоканал")
</t>
  </si>
  <si>
    <t>Общий объем финансирования государственной программы - всего</t>
  </si>
  <si>
    <t>Подпрограмма "Правовое просвещение населения Калужской области в жилищно-коммунальной сфере и стимулирование прогрессивных форм управления жилищным фондом в Калужской области"</t>
  </si>
  <si>
    <t>Подпрограмма "Комплексное освоение и развитие территорий в целях жилищного строительства и развития индивидуального жилищного строительства"</t>
  </si>
  <si>
    <t>Подпрограмма "Формирование сбалансированного рынка жилья экономкласса и повышение эффективности обеспечения жильем и коммунальными услугами населения Калужской области"</t>
  </si>
  <si>
    <t>Подпрограмма "Обеспечение жильем молодых семей"</t>
  </si>
  <si>
    <t>Подпрограмма "Обеспечение государственного строительного надзора и контроля за долевым строительством на территории Калужской области"</t>
  </si>
  <si>
    <t>Подпрограмма "Обеспечение государственного жилищного контроля (надзора) на территории Калужской области"</t>
  </si>
  <si>
    <t>Подпрограмма "Развитие арендного фонда жилья в Калужской области - жилье для профессионалов"</t>
  </si>
  <si>
    <t>Подпрограмма "Поддержка ипотечного жилищного кредитования"</t>
  </si>
  <si>
    <t>Подпрограмма "Чистая вода в Калужской области"</t>
  </si>
  <si>
    <t>Обеспечение реализации государственной программы</t>
  </si>
  <si>
    <t>Общий объем финансирования подпрограммы - всего</t>
  </si>
  <si>
    <t>средства местных бюджетов</t>
  </si>
  <si>
    <t xml:space="preserve"> Фонда реформирования ЖКХ</t>
  </si>
  <si>
    <t xml:space="preserve"> - Фонда реформирования ЖКХ</t>
  </si>
  <si>
    <t xml:space="preserve"> - местных бюджетов</t>
  </si>
  <si>
    <t>Реализация мероприятий по переселению граждан из аварийного жилья в рамках региональной адресной программы по переселению граждан из аварийного жилищного фонда с учетом необходимости развития малоэтажного жилищного строительства - всего</t>
  </si>
  <si>
    <t>в том числе по подпрограммам и мероприятиям:</t>
  </si>
  <si>
    <t>Таблица № 2</t>
  </si>
  <si>
    <t>Капитальный ремонт и содержание объектов водопроводно-канализационного хозяйства областной собственности (в т.ч. разработка ПСД)</t>
  </si>
  <si>
    <t>Осуществление проверок по обращениям граждан и юридических лиц, осуществление плановых проверок, привлечение к административной ответственности, направление предписаний об устранении выявленных нарушений законодательства в области строительства, обеспечение контроля за исполнением предписаний</t>
  </si>
  <si>
    <t>Предоставление субсидий юридическим лицам на возмещение затрат (части затрат) на уплату процентов по кредитам, полученным в кредитных организациях на строительство арендного жилья экономкласса</t>
  </si>
  <si>
    <t>Предоставление дополнительных социальных выплат для возмещения части процентной ставки по кредитам или займам на приобретение жилья или строительство индивидуального жилого дома, в том числе по ипотечным жилищным кредитам</t>
  </si>
  <si>
    <t>Пояснение о выполненных программных мероприятиях в отчетном году</t>
  </si>
  <si>
    <t>Имущественный взнос Фонду поддержки строительства доступного жилья Калужской области на реализацию мероприятий по переселению граждан из аварийного жилья в рамках региональной адресной программы по переселению граждан из аварийного жилищного фонда</t>
  </si>
  <si>
    <t>предусмотрено *)</t>
  </si>
  <si>
    <t>кассовое исполнение**)</t>
  </si>
  <si>
    <t>средств юридических лиц</t>
  </si>
  <si>
    <t>средств физических лиц</t>
  </si>
  <si>
    <t>федерального бюджета</t>
  </si>
  <si>
    <t>местных бюджетов</t>
  </si>
  <si>
    <t xml:space="preserve">Подпрограмма "Расширение сети газопроводов и строительство объектов газификации на территории Калужской области (газификация Калужской области)"
</t>
  </si>
  <si>
    <t>Примечание:</t>
  </si>
  <si>
    <t xml:space="preserve">Предоставление субсидий некоммерческим организациям (за исключением государственных (муниципальных) учреждений) на осуществление мер по развитию жилищного строительства, в том числе жилья экономкласса
</t>
  </si>
  <si>
    <t>Содержание и обеспечение деятельности государственного учреждения, выполняющего функции заказчика  -застройщика, осуществляющего строительство объектов для нужд Калужской области</t>
  </si>
  <si>
    <t xml:space="preserve">Предоставление субсидий юридическим лицам на возмещение затрат (части затрат) на уплату процентов по кредитам, полученным в кредитных организациях на строительство инженерной инфраструктуры в рамках развития проектов комплексного освоения территорий
</t>
  </si>
  <si>
    <t>Содержание ГКУ "Управление капитального строительства"</t>
  </si>
  <si>
    <t>выполнены работы по проектированию, разработке межевых планов с регистрацией в кадастровой палате, проведению государственной экспертизы разработанной проектно-сметной документации межпоселковых, уличных газопроводов и котельных</t>
  </si>
  <si>
    <t>В целях осуществления мер по развитию жилищного строительства, в том числе жилья экономкласса, из областного бюджета перечислена субсидия Фонду поддержки строительства доступного жилья в Калужской области на оплату кредиторской задолженности на выполнение строительно-монтажных работ по объекту: «Комплексная малоэтажная застройка в д. Яглово г. Калуга».</t>
  </si>
  <si>
    <t>областного бюджета</t>
  </si>
  <si>
    <t>Детский сад N 2 на 350 мест, расположенный по адресу: Калужская область, г. Калуга, ул. Верховая</t>
  </si>
  <si>
    <t>Реконструкция автодороги с асфальтовым покрытием "Правый берег - Шопино", стр. 1б, протяженностью 4,5 км, (1 этап: 3-й Академический проезд до ул. Воротынской, протяженность - 0,85 км)</t>
  </si>
  <si>
    <t>Реконструкция автодороги с асфальтовым покрытием "Правый берег - Шопино", стр. 1б, протяженностью 4,5 км (2 этап: ул. Воротынская - мкр-н "Кошелев-проект", протяженность - 1,85 км)</t>
  </si>
  <si>
    <t>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"Заовражье" в городе Обнинске</t>
  </si>
  <si>
    <t xml:space="preserve">В рамках заключенных муниципальных контрактов ведутся строительно-монтажные работы на объектах капитального строительства. </t>
  </si>
  <si>
    <t>В рамках заключенных муниципальных контрактов ведутся строительно-монтажные работы на объектах капитального строительства</t>
  </si>
  <si>
    <t>Субсидии организациям, находящимся в областной собственности (за исключением государственных (муниципальных) учреждений, некоммерческих организаций), на возмещение затрат по строительству объектов газификации, созданных в рамках реализации мероприятий подпрограммы "Расширение сети газопроводов и строительство объектов газификации на территории Калужской области (газификация Калужской области)" государственной программы Калужской области "Обеспечение доступным и комфортным жильем и коммунальными услугами населения Калужской области"</t>
  </si>
  <si>
    <t>В рамках заключенного муниципального контракта ведутся строительно-монтажные работы на объекте капитального строительства. Строительная готовность объекта - 70%. Ввод объекта запланирован в марте 2018 года.</t>
  </si>
  <si>
    <t>В рамках заключенного муниципального контракта проведены строительно-монтажные работы на объекте капитального строительства. Объект введен в эксплуатацию в конце 2017 года.</t>
  </si>
  <si>
    <t>В рамках заключенного муниципального контракта ведутся строительно-монтажные работы на объекте капитального строительства. Строительная готовность объекта - 70%. Ввод объекта запланирован во втором квартале 2018 года.</t>
  </si>
  <si>
    <t>Развитие систем коммунальной инфраструктуры и очистки сточных вод за счет внебюджетных источников в рамках инвестиционных программ организаций водопроводно-канализационного комплекса и мероприятий по реконструкции, модернизации и строительству объектов ВКХ. Строительство сетей водоснабжения и водоотведения для АО  "ОЭЗП ППТ Калуга" на Людиновской площадке.</t>
  </si>
  <si>
    <t>За 2017 год переселено около 3,00 тыс. человек из 1234 жилых помещений аварийной площадью 46,78 тыс. кв. метров в   Боровском, Козельском, Людиновском, Бабынинском, Куйбышевском, Дзержинском, Малоярославецком и Ферзиковском районах Калужской области. В эксплуатацию введено около 60,76 тыс. кв. метров нового жилья</t>
  </si>
  <si>
    <t>Выплата  носит заявительный характер, в 2017 году обратился 1 гражданин. Выплата произведена.</t>
  </si>
  <si>
    <t>Средства направлены на оплату выполненных проектных работ по проблемным объектам: г. Калуга, ул. Пухова д. 56; г. Калуга, ул. Дружбы д. 18; г. Калуга, бульвар Моторостроителей, д. 12; Калужская область, Жуковский район г. Жуков, микрорайон «Сказка» ул. Лесная д. 17/1 и д. 17/2.</t>
  </si>
  <si>
    <t>Средства направлены на  строительство 42-х квартирного дома по ул. Дегтярева г. Мещовск, 16-ти квартирного дома в с. Сабуровщино, 5-ти этажного дома по ул. Гагарина в г. Козельск, 12-ти квартирного дома в д. Картышово Мещовского района.</t>
  </si>
  <si>
    <t xml:space="preserve">За отчетный период получили выплату 17 молодых семей. </t>
  </si>
  <si>
    <t xml:space="preserve">За отчетный период получили выплату 183 молодые семьи. </t>
  </si>
  <si>
    <t>Субсидии некоммерческим организациям на решение проблем пострадавших соинвесторов, для целей проектирования, изыскательских работ и строительства сетей инженерно-технического обеспечения проблемных объектов и (или) иных многоквартирных домов, возводимых в целях защиты пострадавших соинвесторов в рамках реализации Закона Калужской области от 04.06.2012 № 283-ОЗ "О регулировании отдельных правоотношений по защите прав граждан, инвестировавших денежные средства в строительство многоквартирных домов на территории Калужской области"</t>
  </si>
  <si>
    <t>Социальные выплаты отдельным категориям пострадавших соинвесторов на приобретение жилья или на заключение договора долевого участия на завершение строительства проблемного объекта и (или) иного многоквартирного дома, возводимого в обеспечение требований пострадавших соинвесторов в рамках реализации Закона Калужской области от 04.06.2012 № 283-ОЗ "О регулировании отдельных правоотношений по защите прав граждан, инвестировавших денежные средства в строительство многоквартирных домов на территории Калужской области"</t>
  </si>
  <si>
    <t xml:space="preserve">Строительство и реконструкция  объектов водопроводно-канализационного хозяйства областной  собственности (в т. ч. разработка ПСД)
</t>
  </si>
  <si>
    <t xml:space="preserve">Выполнялись строительно-монтажные работы на объектах водопроводно-канализационного хозяйства. Продолжалось   строительство   станций очистки питьевой воды в  г. Малоярославец,    в целях перехода на  использование более рациональной и менее финансово ёмкой технологической схемы очистки сточных вод проводились работы по корректировке проектной документации для завершения реконструкции  очистных сооружений в г. Кирове </t>
  </si>
  <si>
    <t xml:space="preserve">Проектирование, разработка межевых планов с регистрацией в кадастровой палате и строительство межпоселковых, уличных газопроводов и котельных
</t>
  </si>
  <si>
    <t>Субсидии на возмещение затрат по регистрации, техническому и аварийному обслуживанию, а также содержанию газораспределительных сетей, сетей газопотребления и объектов газопотребления областной собственности, находящихся в хозяйственном ведении организаций, находящихся в областной собственности</t>
  </si>
  <si>
    <t>Возмещение затрат 2016 года на содержание объектов газификации</t>
  </si>
  <si>
    <t>Построено 42 объекта газификации общей протяженностью 90 километров.</t>
  </si>
  <si>
    <t>Текущее содержание аппарата министерства 68148,3 тыс.рублей, содержание централизованной бухгалтерии в сфере строительства и жилищно-коммунального хозяйства 2147,3 тыс.рублей</t>
  </si>
  <si>
    <t>Площадь обследованного жилищного фонда на предмет выявления нарушений жилищного законодательства - 32984 тыс. кв.м., Выдано исполнительных документов по результатам проведенных мероприятий по контролю за соблюдением жилищного законодательства, законодательства об энергосбережении и о повышении энергетической эффективности - 17687 шт. Соотношение выданных документов о соответствии (несоответствии) жилых помещений требованиям, предъявляемым к жилым помещениям, к поступившим обращениям об их предоставлении - 100%.</t>
  </si>
  <si>
    <t>Проведено 972 проверки  по осуществлению государственного строительного надзора, контроля и надзора в области долевого строительства многоквартирных домов и (или) иных объектов недвижимости на территории Калужской области. Выдано 259 заключений о соответствии объекта капитального строительства требованиям технических регламентов (норм и правил), иных нормативных правовых актов и проектной документации</t>
  </si>
  <si>
    <t>Субсидия выделена ГП Калужской области «Регион» в полном объеме согласно графика платежей кредитной организации  по кредитам, привлеченным на строительство блочно - модульных котельных – 7,26 млн. рублей, на строительство газопровода в д. Черкасово – 2,65 млн. рублей</t>
  </si>
  <si>
    <t>Значительное место в программе в 2017 году уделено государственной поддержке   ГП КО «Калугаоблводоканал» в связи с неудовлетворительным состоянием имущества водопроводно-канализационного хозяйства областной собственности.</t>
  </si>
  <si>
    <t>Средства не освоены в связи с отсутствием потребности</t>
  </si>
  <si>
    <t>Стимулирование победителей областного конкурса "Развитие жилищного строительства на территории муниципальных районов и городских округов Калужской области"</t>
  </si>
  <si>
    <t>2017 год (тыс. руб.)</t>
  </si>
  <si>
    <t xml:space="preserve">Предоставление субсидий муниципальным образованиям Калужской области на строительство (реконструкцию) автомобильных дорог в новых микрорайонах массовой малоэтажной и многоквартирной застройки жильем экономкласса
</t>
  </si>
  <si>
    <t xml:space="preserve">**) По бюджетным источникам и средствам государственных внебюджетных фондов указывается кассовое исполнение,  по средствам юридических и физических лиц -  фактические расходы. </t>
  </si>
  <si>
    <t>57-44-33</t>
  </si>
  <si>
    <t>Первых Е.А.</t>
  </si>
  <si>
    <t xml:space="preserve">                                                   (Ф.И.О. исполнителя)                                                                                                                                                 (№ телефона)</t>
  </si>
  <si>
    <t>Детский сад на 280 мест в районе д. Чижовка г. Калуги</t>
  </si>
  <si>
    <t>Отсутствие нормативного правового акта, устанавливающего прядок выделения бюджетных средств</t>
  </si>
  <si>
    <t>в т.ч. на исполнение обязательств 2016 года - 26 719,7 тыс.рублей. и дополнительное финансирование по соглашению 2017 года - 926,02 тыс.рублей.</t>
  </si>
  <si>
    <t xml:space="preserve">Предоставление субсидий осуществляется по заявительному принципу, в  2017 году заявок на предоставление субсидий не поступало. </t>
  </si>
  <si>
    <t>Увеличение уставного фонда ООО "Калужский областной водоканал"</t>
  </si>
  <si>
    <t>Средства областного бюджета направлены на оплату расходов по содержанию 605 объектов газификации, общей протяженностью 1658 км находящихся в собственности Калужской области.</t>
  </si>
  <si>
    <t>В 2017 году выплаты получили 359 председателей правления ТСЖ, из них 83 председателя, заявки которых положительно одобрены в 2017 году, 276 - выплачена задолженность за декабрь 2016 года</t>
  </si>
  <si>
    <t xml:space="preserve">*) Указываются значения из государственной программы с учетом последней редакции государственной программы, утвержденной Правительством Калужской области в срок не позднее даты рассмотрения Правительством Калужской области проекта закона Калужской области об исполнении областного бюджета за отчетный финансовый год.
</t>
  </si>
  <si>
    <t>***) При отсутствии перечисленных источников - строчки из таблицы возможно удалить.</t>
  </si>
  <si>
    <t xml:space="preserve">Данные об использовании бюджетных ассигнований и средств  из иных источников, направленных на реализацию государственной программы Калужской области "Обеспечение доступным и комфортным жильем и коммунальными услугами населения Калужской области" в  2017 году
</t>
  </si>
  <si>
    <t>Субсидии организациям, находящимся в областной собственности (за исключением государственных (муниципальных) учреждений, некоммерческих организаций), в целях возмещения затрат в связи с выполнением работ в качестве заказчика, застройщика, затрат по регистрации, техническому и аварийному обслуживанию, а также содержанию газораспределительных сетей, сетей газопотребления областной собственности, находящихся в хозяйственном ведении организаций, находящихся в областной собственности</t>
  </si>
  <si>
    <t>Осуществление проверок обращений граждан, Осуществление плановых проверок управляющих организаций, Привлечение к административной ответственности, Направление предписаний об устранении выявленных нарушений жилищного законодательства, Обеспечение контроля за исполнением предписаний</t>
  </si>
  <si>
    <t>Предоставление субсидий муниципальным образованиям Калужской области на строительство (реконструкцию) объектов социальной инфраструктуры в рамках реализации проектов комплексного развития территорий, предусматривающих строительство жилья экономкласса</t>
  </si>
  <si>
    <t>Предоставление субсидии местным бюджетам из областного бюджета на предоставление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2015 - 2020 годы</t>
  </si>
  <si>
    <t>Предоставление дополнительных социальных выплат при рождении (усыновлении) одного ребенка на цели погашения части кредита или займа, предоставленного на приобретение или строительство жилья, в том числе ипотечного жилищного кредита, либо компенсации затраченных молодой семьей собственных средств на приобретение жилья или строительство индивидуального жилья</t>
  </si>
  <si>
    <t>Предоставление социальных выплат сотрудникам организаций, осуществляющих деятельность на территориях индустриальных парков, технопарков, особых экономических зон, а также сотрудникам организаций с численностью персонала 250 человек и более, расположенных вне территорий индустриальных парков, технопарков, особых экономических зон, имеющих основной вид деятельности по разделу "Обрабатывающие производства" и сотрудникам организаций с численностью персонала 250 человек и более, расположенных вне территорий индустриальных парков, технопарков, особых экономических зон, включенных в сводный реестр организаций оборонно-промышленного комплекса, утверждаемый Правительством Российской Федерации, имеющих основной вид деятельности по разделу "Научные исследования и разработки" Общероссийского классификатора видов экономической деятельности, для возмещения части первоначального взноса, платежа по кредитам на покупаемое или создаваемое (строящееся) жилье, в том числе по ипотечным кредитам</t>
  </si>
  <si>
    <t>Капитальный ремонт объектов водопроводно-канализационного хозяйства муниципальной собственности</t>
  </si>
  <si>
    <t>Средства израсходованы на проведение капитального ремонта объектов водопроводно-канализационного хозяйства в муниципальных районах области в следующих объемах:
- замена водопроводных сетей протяженностью - 22,85 км, 
- замена канализационных сетей протяженностью - 4,61 км,
- замена запорной арматуры в количестве 99 задвижек.</t>
  </si>
  <si>
    <t>Субсидии на возмещение затрат организациям, находящимся в областной собственности, на уплату основного долга, процентов и прочих расходов по кредитным ресурсам, полученным в кредитных организациях на капитальный ремонт, реконструкцию и строительство объектов областной собственности, расходов, связанных с заключением получателями кредитных ресурсов в обеспечение исполнения обязательств по кредитному договору договора ипотеки в отношении имущества, находящегося в государственной собственности Калужской области, по уплате налога на имущество, находящееся в государственной собственности Калужской области являющееся предметом договора ипотеки, заключенного получателями кредитных ресурсов в обеспечение обязательств по кредитному договору, расходов по арендной плате за земельные участки, находящиеся в государственной собственности Калужской области, а также расходов, связанных с заключением договоров ипотеки в отношении имущества, находящегося в государственной собственности Калужской области в обеспечение обязательств по кредитным договорам, получателями кредитных средств по которым являются третьи лица, расходов по налогу на имущество, находящееся в государственной собственности Калужской области, являющееся предметом договора ипотеки, заключенного в обеспечение обязательств по кредитным договорам, получателями кредитных средств по которым являются третьи лица</t>
  </si>
  <si>
    <t>Выполнение функций государственными органами</t>
  </si>
  <si>
    <t>За 2017 года улучшили свои жилищные условия 181 молодая семья</t>
  </si>
  <si>
    <t xml:space="preserve">                                                                                       
По итогам 2017 года предоставлены социальные выплаты 142 сотрудникам организаций на общую сумму 34 201,53 тыс.  рублей.
 Выплаты предоставлены сотрудникам таких организаций как  АО «КНИИТМУ», ООО «Рейдел Аутомотив Рус», АО «Ремпутьмаш», АО «Государственный научный центр РФ–Физико-энергетический институт им. А.И. Лейпунского», АО «Калугапутьмаш», ООО Мале Рус, ООО «Меркатор», ЯПП Рус автомобильные системы, ОАО «КАДВИ», АО «Магна Автомотив Рус», АО «Калугаприбор», ЗАО «Берлин-Фарма»,  АО «Обнинское научно-производственное предприятие «Технология», ООО «Фольксваген Групп Рус», ООО «Вольво – Компоннты», АО «Вольво – Восток».
</t>
  </si>
  <si>
    <t>Развитие систем коммунальной инфраструктуры и очистки сточных вод за счет внебюджетных источников в рамках инвестиционных программ организаций водопроводно-канализационного комплекса и мероприятий по реконструкции, модернизации и строительству объектов ВКХ. Реконструкция очистных сооружений канализации ОАО "Птицефабрика Калужская".</t>
  </si>
  <si>
    <t>выполнены работы по проектированию, разработке межевых планов с регистрацией в кадастровой палате, проведению государственной экспертизы разработанной проектнй документации межпоселковых, уличных газопроводов и котельных</t>
  </si>
  <si>
    <t>Капитальный ремонт и содержание объектов водопроводно-канализационного хозяйства областной собственности (в т.ч. разработка проектной документации)</t>
  </si>
  <si>
    <t xml:space="preserve">Строительство и реконструкция  объектов водопроводно-канализационного хозяйства областной  собственности (в т. ч. Разработка проектной документации)
</t>
  </si>
  <si>
    <t xml:space="preserve">Предоставление субсидий некоммерческим организациям (за исключением государственных (муниципальных) учреждений) на осуществление мер по развитию жилищного строительства, в том числе стандартного жилья 
</t>
  </si>
  <si>
    <t>В целях осуществления мер по развитию жилищного строительства, в том числе стандартного жилья, из областного бюджета перечислена субсидия Фонду поддержки строительства доступного жилья в Калужской области на оплату кредиторской задолженности на выполнение строительно-монтажных работ по объекту: «Комплексная малоэтажная застройка в д. Яглово г. Калуга».</t>
  </si>
  <si>
    <t>Предоставление субсидий муниципальным образованиям Калужской области на строительство (реконструкцию) объектов социальной инфраструктуры в рамках реализации проектов комплексного развития территорий, предусматривающих строительство стандартного жилья</t>
  </si>
  <si>
    <t xml:space="preserve">Предоставление субсидий муниципальным образованиям Калужской области на строительство (реконструкцию) автомобильных дорог в новых микрорайонах массовой малоэтажной и многоквартирной застройки стандартным жильем </t>
  </si>
  <si>
    <t>Подпрограмма "Формирование сбалансированного рынка стандартного жилья и повышение эффективности обеспечения жильем и коммунальными услугами населения Калужской области"</t>
  </si>
  <si>
    <t xml:space="preserve">Предоставление субсидий юридическим лицам на возмещение затрат (части затрат) на уплату процентов по кредитам, полученным в кредитных организациях на строительство стандартного арендного жилья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</si>
</sst>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
  </numFmts>
  <fonts count="36">
    <font>
      <sz val="11"/>
      <color indexed="8"/>
      <name val="Calibri"/>
      <family val="2"/>
    </font>
    <font>
      <b/>
      <sz val="11"/>
      <name val="Times New Roman"/>
      <family val="1"/>
    </font>
    <font>
      <b/>
      <i/>
      <sz val="11"/>
      <name val="Times New Roman"/>
      <family val="1"/>
    </font>
    <font>
      <i/>
      <sz val="11"/>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i/>
      <sz val="11"/>
      <color indexed="8"/>
      <name val="Times New Roman"/>
      <family val="1"/>
    </font>
    <font>
      <sz val="10"/>
      <color indexed="8"/>
      <name val="Arial Cyr"/>
      <family val="2"/>
    </font>
    <font>
      <b/>
      <sz val="11"/>
      <color indexed="8"/>
      <name val="Times New Roman"/>
      <family val="1"/>
    </font>
    <font>
      <sz val="11"/>
      <color indexed="10"/>
      <name val="Times New Roman"/>
      <family val="1"/>
    </font>
    <font>
      <i/>
      <sz val="12"/>
      <color indexed="8"/>
      <name val="Times New Roman"/>
      <family val="1"/>
    </font>
    <font>
      <sz val="10"/>
      <color indexed="8"/>
      <name val="Times New Roman"/>
      <family val="1"/>
    </font>
    <font>
      <i/>
      <sz val="10"/>
      <color indexed="8"/>
      <name val="Times New Roman"/>
      <family val="1"/>
    </font>
    <font>
      <sz val="10"/>
      <color rgb="FF000000"/>
      <name val="Arial Cyr"/>
      <family val="2"/>
    </font>
    <font>
      <b/>
      <sz val="11"/>
      <color theme="1"/>
      <name val="Times New Roman"/>
      <family val="1"/>
    </font>
    <font>
      <sz val="11"/>
      <color theme="1"/>
      <name val="Times New Roman"/>
      <family val="1"/>
    </font>
    <font>
      <sz val="11"/>
      <color rgb="FFFF0000"/>
      <name val="Times New Roman"/>
      <family val="1"/>
    </font>
    <font>
      <i/>
      <sz val="12"/>
      <color theme="1"/>
      <name val="Times New Roman"/>
      <family val="1"/>
    </font>
    <font>
      <sz val="10"/>
      <color theme="1"/>
      <name val="Times New Roman"/>
      <family val="1"/>
    </font>
    <font>
      <i/>
      <sz val="10"/>
      <color theme="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EA00EA"/>
        <bgColor indexed="64"/>
      </patternFill>
    </fill>
  </fills>
  <borders count="23">
    <border>
      <left/>
      <right/>
      <top/>
      <bottom/>
      <diagonal/>
    </border>
    <border>
      <left style="thin">
        <color rgb="FF000000"/>
      </left>
      <right style="thin">
        <color rgb="FF000000"/>
      </right>
      <top style="thin">
        <color rgb="FF000000"/>
      </top>
      <bottom style="thin">
        <color rgb="FF00000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style="thin"/>
    </border>
    <border>
      <left style="thin"/>
      <right style="medium"/>
      <top>
        <color indexed="63"/>
      </top>
      <bottom>
        <color indexed="63"/>
      </bottom>
    </border>
    <border>
      <left style="thin"/>
      <right style="medium"/>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color indexed="63"/>
      </bottom>
    </border>
    <border>
      <left style="thin"/>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49" fontId="29" fillId="0" borderId="1">
      <alignment horizontal="left" vertical="top" wrapText="1"/>
      <protection/>
    </xf>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2" applyNumberFormat="0" applyAlignment="0" applyProtection="0"/>
    <xf numFmtId="0" fontId="7" fillId="20" borderId="3" applyNumberFormat="0" applyAlignment="0" applyProtection="0"/>
    <xf numFmtId="0" fontId="8" fillId="20"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7" applyNumberFormat="0" applyFill="0" applyAlignment="0" applyProtection="0"/>
    <xf numFmtId="0" fontId="13" fillId="21" borderId="8"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107">
    <xf numFmtId="0" fontId="0" fillId="0" borderId="0" xfId="0" applyAlignment="1">
      <alignment/>
    </xf>
    <xf numFmtId="0" fontId="30" fillId="24" borderId="11" xfId="0" applyFont="1" applyFill="1" applyBorder="1" applyAlignment="1">
      <alignment horizontal="left" wrapText="1"/>
    </xf>
    <xf numFmtId="4" fontId="30" fillId="24" borderId="11" xfId="0" applyNumberFormat="1" applyFont="1" applyFill="1" applyBorder="1" applyAlignment="1">
      <alignment horizontal="center" wrapText="1"/>
    </xf>
    <xf numFmtId="0" fontId="30" fillId="24" borderId="11" xfId="0" applyFont="1" applyFill="1" applyBorder="1" applyAlignment="1">
      <alignment horizontal="left" vertical="top" wrapText="1"/>
    </xf>
    <xf numFmtId="49" fontId="3" fillId="24" borderId="11" xfId="0" applyNumberFormat="1" applyFont="1" applyFill="1" applyBorder="1" applyAlignment="1">
      <alignment vertical="center"/>
    </xf>
    <xf numFmtId="0" fontId="4" fillId="24" borderId="11" xfId="0" applyNumberFormat="1" applyFont="1" applyFill="1" applyBorder="1" applyAlignment="1">
      <alignment vertical="center"/>
    </xf>
    <xf numFmtId="49" fontId="30" fillId="24" borderId="11" xfId="0" applyNumberFormat="1" applyFont="1" applyFill="1" applyBorder="1" applyAlignment="1">
      <alignment horizontal="center"/>
    </xf>
    <xf numFmtId="49" fontId="1" fillId="24" borderId="11" xfId="0" applyNumberFormat="1" applyFont="1" applyFill="1" applyBorder="1" applyAlignment="1">
      <alignment vertical="center" wrapText="1"/>
    </xf>
    <xf numFmtId="4" fontId="1" fillId="24" borderId="11" xfId="0" applyNumberFormat="1" applyFont="1" applyFill="1" applyBorder="1" applyAlignment="1">
      <alignment horizontal="center" vertical="center" wrapText="1"/>
    </xf>
    <xf numFmtId="4" fontId="30" fillId="24" borderId="11" xfId="0" applyNumberFormat="1" applyFont="1" applyFill="1" applyBorder="1" applyAlignment="1">
      <alignment horizontal="center"/>
    </xf>
    <xf numFmtId="4" fontId="2" fillId="24" borderId="11" xfId="0" applyNumberFormat="1" applyFont="1" applyFill="1" applyBorder="1" applyAlignment="1">
      <alignment horizontal="center" vertical="center" wrapText="1"/>
    </xf>
    <xf numFmtId="0" fontId="2" fillId="24" borderId="11" xfId="0" applyFont="1" applyFill="1" applyBorder="1" applyAlignment="1">
      <alignment horizontal="center" vertical="center" wrapText="1"/>
    </xf>
    <xf numFmtId="0" fontId="4" fillId="24" borderId="0" xfId="0" applyFont="1" applyFill="1" applyAlignment="1">
      <alignment horizontal="justify" vertical="center"/>
    </xf>
    <xf numFmtId="0" fontId="4" fillId="24" borderId="11" xfId="0" applyFont="1" applyFill="1" applyBorder="1" applyAlignment="1">
      <alignment horizontal="justify" vertical="center"/>
    </xf>
    <xf numFmtId="49" fontId="31" fillId="24" borderId="11" xfId="0" applyNumberFormat="1" applyFont="1" applyFill="1" applyBorder="1" applyAlignment="1">
      <alignment horizontal="justify" vertical="center"/>
    </xf>
    <xf numFmtId="49" fontId="31" fillId="24" borderId="11" xfId="0" applyNumberFormat="1" applyFont="1" applyFill="1" applyBorder="1" applyAlignment="1">
      <alignment horizontal="justify" vertical="center" wrapText="1"/>
    </xf>
    <xf numFmtId="0" fontId="21" fillId="24" borderId="11" xfId="0" applyFont="1" applyFill="1" applyBorder="1" applyAlignment="1">
      <alignment horizontal="justify" vertical="center" wrapText="1"/>
    </xf>
    <xf numFmtId="0" fontId="4" fillId="24" borderId="0" xfId="0" applyFont="1" applyFill="1" applyAlignment="1">
      <alignment/>
    </xf>
    <xf numFmtId="4" fontId="4" fillId="24" borderId="0" xfId="0" applyNumberFormat="1" applyFont="1" applyFill="1" applyAlignment="1">
      <alignment/>
    </xf>
    <xf numFmtId="0" fontId="31" fillId="24" borderId="11" xfId="0" applyFont="1" applyFill="1" applyBorder="1" applyAlignment="1">
      <alignment horizontal="justify" vertical="center" wrapText="1"/>
    </xf>
    <xf numFmtId="4" fontId="30" fillId="24" borderId="0" xfId="0" applyNumberFormat="1" applyFont="1" applyFill="1" applyBorder="1" applyAlignment="1">
      <alignment wrapText="1"/>
    </xf>
    <xf numFmtId="0" fontId="4" fillId="24" borderId="0" xfId="0" applyFont="1" applyFill="1" applyAlignment="1">
      <alignment vertical="top" wrapText="1"/>
    </xf>
    <xf numFmtId="49" fontId="30" fillId="24" borderId="0" xfId="0" applyNumberFormat="1" applyFont="1" applyFill="1" applyBorder="1" applyAlignment="1">
      <alignment horizontal="center"/>
    </xf>
    <xf numFmtId="2" fontId="21" fillId="24" borderId="0" xfId="0" applyNumberFormat="1" applyFont="1" applyFill="1" applyBorder="1" applyAlignment="1">
      <alignment/>
    </xf>
    <xf numFmtId="49" fontId="21" fillId="24" borderId="0" xfId="0" applyNumberFormat="1" applyFont="1" applyFill="1" applyBorder="1" applyAlignment="1">
      <alignment/>
    </xf>
    <xf numFmtId="4" fontId="1" fillId="24" borderId="11" xfId="0" applyNumberFormat="1" applyFont="1" applyFill="1" applyBorder="1" applyAlignment="1">
      <alignment horizontal="center"/>
    </xf>
    <xf numFmtId="49" fontId="30" fillId="24" borderId="0" xfId="0" applyNumberFormat="1" applyFont="1" applyFill="1" applyBorder="1" applyAlignment="1">
      <alignment wrapText="1"/>
    </xf>
    <xf numFmtId="2" fontId="30" fillId="24" borderId="0" xfId="0" applyNumberFormat="1" applyFont="1" applyFill="1" applyBorder="1" applyAlignment="1">
      <alignment horizontal="center"/>
    </xf>
    <xf numFmtId="4" fontId="4" fillId="24" borderId="11" xfId="0" applyNumberFormat="1" applyFont="1" applyFill="1" applyBorder="1" applyAlignment="1">
      <alignment/>
    </xf>
    <xf numFmtId="0" fontId="4" fillId="24" borderId="12" xfId="0" applyFont="1" applyFill="1" applyBorder="1" applyAlignment="1">
      <alignment horizontal="justify" vertical="center" wrapText="1"/>
    </xf>
    <xf numFmtId="4" fontId="4" fillId="24" borderId="11" xfId="0" applyNumberFormat="1" applyFont="1" applyFill="1" applyBorder="1" applyAlignment="1">
      <alignment horizontal="center"/>
    </xf>
    <xf numFmtId="0" fontId="4" fillId="24" borderId="11" xfId="0" applyFont="1" applyFill="1" applyBorder="1" applyAlignment="1">
      <alignment horizontal="justify" vertical="center" wrapText="1"/>
    </xf>
    <xf numFmtId="4" fontId="4" fillId="24" borderId="11" xfId="0" applyNumberFormat="1" applyFont="1" applyFill="1" applyBorder="1" applyAlignment="1">
      <alignment horizontal="center" vertical="center" wrapText="1"/>
    </xf>
    <xf numFmtId="4" fontId="21" fillId="24" borderId="11" xfId="0" applyNumberFormat="1" applyFont="1" applyFill="1" applyBorder="1" applyAlignment="1">
      <alignment horizontal="center" vertical="center" wrapText="1"/>
    </xf>
    <xf numFmtId="0" fontId="32" fillId="24" borderId="11" xfId="0" applyFont="1" applyFill="1" applyBorder="1" applyAlignment="1">
      <alignment horizontal="justify" vertical="center"/>
    </xf>
    <xf numFmtId="4" fontId="4" fillId="24" borderId="11" xfId="0" applyNumberFormat="1" applyFont="1" applyFill="1" applyBorder="1" applyAlignment="1">
      <alignment horizontal="center" vertical="center"/>
    </xf>
    <xf numFmtId="0" fontId="4" fillId="24" borderId="13" xfId="0" applyFont="1" applyFill="1" applyBorder="1" applyAlignment="1">
      <alignment horizontal="justify" vertical="center" wrapText="1"/>
    </xf>
    <xf numFmtId="4" fontId="4" fillId="24" borderId="11" xfId="0" applyNumberFormat="1" applyFont="1" applyFill="1" applyBorder="1" applyAlignment="1">
      <alignment horizontal="center" vertical="top" wrapText="1"/>
    </xf>
    <xf numFmtId="4" fontId="32" fillId="24" borderId="11" xfId="0" applyNumberFormat="1" applyFont="1" applyFill="1" applyBorder="1" applyAlignment="1">
      <alignment horizontal="center"/>
    </xf>
    <xf numFmtId="0" fontId="21" fillId="24" borderId="11" xfId="0" applyFont="1" applyFill="1" applyBorder="1" applyAlignment="1">
      <alignment horizontal="justify" vertical="center"/>
    </xf>
    <xf numFmtId="4" fontId="1" fillId="24" borderId="11" xfId="0" applyNumberFormat="1" applyFont="1" applyFill="1" applyBorder="1" applyAlignment="1">
      <alignment horizontal="center" vertical="center"/>
    </xf>
    <xf numFmtId="0" fontId="1" fillId="24" borderId="0" xfId="0" applyFont="1" applyFill="1" applyAlignment="1">
      <alignment horizontal="center" vertical="center" wrapText="1"/>
    </xf>
    <xf numFmtId="4" fontId="1" fillId="24" borderId="0" xfId="0" applyNumberFormat="1" applyFont="1" applyFill="1" applyAlignment="1">
      <alignment horizontal="center" vertical="center" wrapText="1"/>
    </xf>
    <xf numFmtId="0" fontId="3" fillId="24" borderId="0" xfId="0" applyFont="1" applyFill="1" applyAlignment="1">
      <alignment horizontal="justify" vertical="center" wrapText="1"/>
    </xf>
    <xf numFmtId="0" fontId="21" fillId="24" borderId="0" xfId="0" applyFont="1" applyFill="1" applyBorder="1" applyAlignment="1">
      <alignment horizontal="center" vertical="center" wrapText="1"/>
    </xf>
    <xf numFmtId="2" fontId="21" fillId="24" borderId="0" xfId="0" applyNumberFormat="1" applyFont="1" applyFill="1" applyBorder="1" applyAlignment="1">
      <alignment horizontal="center" vertical="center" wrapText="1"/>
    </xf>
    <xf numFmtId="4" fontId="21" fillId="24" borderId="0" xfId="0" applyNumberFormat="1" applyFont="1" applyFill="1" applyBorder="1" applyAlignment="1">
      <alignment horizontal="center" vertical="center" wrapText="1"/>
    </xf>
    <xf numFmtId="0" fontId="4" fillId="24" borderId="0" xfId="0" applyFont="1" applyFill="1" applyBorder="1" applyAlignment="1">
      <alignment/>
    </xf>
    <xf numFmtId="0" fontId="30" fillId="24" borderId="0" xfId="0" applyFont="1" applyFill="1" applyBorder="1" applyAlignment="1">
      <alignment wrapText="1"/>
    </xf>
    <xf numFmtId="2" fontId="30" fillId="24" borderId="0" xfId="0" applyNumberFormat="1" applyFont="1" applyFill="1" applyBorder="1" applyAlignment="1">
      <alignment wrapText="1"/>
    </xf>
    <xf numFmtId="0" fontId="2" fillId="24" borderId="11" xfId="0" applyFont="1" applyFill="1" applyBorder="1" applyAlignment="1">
      <alignment horizontal="left" vertical="top" wrapText="1"/>
    </xf>
    <xf numFmtId="0" fontId="1" fillId="24" borderId="0" xfId="0" applyFont="1" applyFill="1" applyAlignment="1">
      <alignment/>
    </xf>
    <xf numFmtId="4" fontId="4" fillId="24" borderId="0" xfId="0" applyNumberFormat="1" applyFont="1" applyFill="1" applyBorder="1" applyAlignment="1">
      <alignment horizontal="center" vertical="center" wrapText="1"/>
    </xf>
    <xf numFmtId="0" fontId="22" fillId="24" borderId="14" xfId="0" applyFont="1" applyFill="1" applyBorder="1" applyAlignment="1">
      <alignment vertical="center" wrapText="1"/>
    </xf>
    <xf numFmtId="0" fontId="21" fillId="24" borderId="14" xfId="0" applyFont="1" applyFill="1" applyBorder="1" applyAlignment="1">
      <alignment vertical="center" wrapText="1"/>
    </xf>
    <xf numFmtId="0" fontId="3" fillId="24" borderId="11" xfId="0" applyFont="1" applyFill="1" applyBorder="1" applyAlignment="1">
      <alignment horizontal="left" vertical="top" wrapText="1"/>
    </xf>
    <xf numFmtId="0" fontId="4" fillId="24" borderId="11" xfId="0" applyNumberFormat="1" applyFont="1" applyFill="1" applyBorder="1" applyAlignment="1">
      <alignment vertical="center" wrapText="1"/>
    </xf>
    <xf numFmtId="0" fontId="2" fillId="24" borderId="11" xfId="0" applyNumberFormat="1" applyFont="1" applyFill="1" applyBorder="1" applyAlignment="1">
      <alignment vertical="center" wrapText="1"/>
    </xf>
    <xf numFmtId="0" fontId="2" fillId="24" borderId="11" xfId="0" applyNumberFormat="1" applyFont="1" applyFill="1" applyBorder="1" applyAlignment="1">
      <alignment vertical="top" wrapText="1"/>
    </xf>
    <xf numFmtId="0" fontId="4" fillId="24" borderId="0" xfId="0" applyFont="1" applyFill="1" applyAlignment="1">
      <alignment horizontal="center"/>
    </xf>
    <xf numFmtId="49" fontId="30" fillId="24" borderId="0" xfId="0" applyNumberFormat="1" applyFont="1" applyFill="1" applyBorder="1" applyAlignment="1">
      <alignment/>
    </xf>
    <xf numFmtId="2" fontId="30" fillId="24" borderId="0" xfId="0" applyNumberFormat="1" applyFont="1" applyFill="1" applyBorder="1" applyAlignment="1">
      <alignment/>
    </xf>
    <xf numFmtId="4" fontId="4" fillId="24" borderId="11" xfId="0" applyNumberFormat="1" applyFont="1" applyFill="1" applyBorder="1" applyAlignment="1">
      <alignment horizontal="justify" vertical="center" wrapText="1"/>
    </xf>
    <xf numFmtId="4" fontId="31" fillId="24" borderId="11" xfId="0" applyNumberFormat="1" applyFont="1" applyFill="1" applyBorder="1" applyAlignment="1">
      <alignment horizontal="center" vertical="center"/>
    </xf>
    <xf numFmtId="4" fontId="31" fillId="24" borderId="11" xfId="0" applyNumberFormat="1" applyFont="1" applyFill="1" applyBorder="1" applyAlignment="1">
      <alignment horizontal="center"/>
    </xf>
    <xf numFmtId="4" fontId="31" fillId="24" borderId="11" xfId="0" applyNumberFormat="1" applyFont="1" applyFill="1" applyBorder="1" applyAlignment="1">
      <alignment horizontal="center" vertical="center" wrapText="1"/>
    </xf>
    <xf numFmtId="2" fontId="31" fillId="24" borderId="11" xfId="0" applyNumberFormat="1" applyFont="1" applyFill="1" applyBorder="1" applyAlignment="1">
      <alignment horizontal="justify" vertical="center" wrapText="1"/>
    </xf>
    <xf numFmtId="0" fontId="2" fillId="24" borderId="11" xfId="0" applyNumberFormat="1" applyFont="1" applyFill="1" applyBorder="1" applyAlignment="1">
      <alignment horizontal="left" vertical="top" wrapText="1"/>
    </xf>
    <xf numFmtId="0" fontId="33" fillId="24" borderId="0" xfId="0" applyFont="1" applyFill="1" applyAlignment="1">
      <alignment vertical="center"/>
    </xf>
    <xf numFmtId="0" fontId="0" fillId="24" borderId="0" xfId="0" applyFill="1" applyAlignment="1">
      <alignment/>
    </xf>
    <xf numFmtId="0" fontId="34" fillId="24" borderId="0" xfId="0" applyFont="1" applyFill="1" applyAlignment="1">
      <alignment horizontal="center" vertical="center"/>
    </xf>
    <xf numFmtId="0" fontId="35" fillId="24" borderId="0" xfId="0" applyFont="1" applyFill="1" applyAlignment="1">
      <alignment vertical="center"/>
    </xf>
    <xf numFmtId="0" fontId="0" fillId="24" borderId="0" xfId="0" applyFill="1" applyAlignment="1">
      <alignment horizontal="left"/>
    </xf>
    <xf numFmtId="0" fontId="4" fillId="24" borderId="0" xfId="0" applyFont="1" applyFill="1" applyAlignment="1">
      <alignment horizontal="right" vertical="center"/>
    </xf>
    <xf numFmtId="0" fontId="2" fillId="24" borderId="11" xfId="0" applyFont="1" applyFill="1" applyBorder="1" applyAlignment="1">
      <alignment horizontal="center" vertical="center" wrapText="1"/>
    </xf>
    <xf numFmtId="4" fontId="30" fillId="25" borderId="11" xfId="0" applyNumberFormat="1" applyFont="1" applyFill="1" applyBorder="1" applyAlignment="1">
      <alignment horizontal="center" wrapText="1"/>
    </xf>
    <xf numFmtId="4" fontId="30" fillId="25" borderId="0" xfId="0" applyNumberFormat="1" applyFont="1" applyFill="1" applyBorder="1" applyAlignment="1">
      <alignment wrapText="1"/>
    </xf>
    <xf numFmtId="2" fontId="30" fillId="25" borderId="0" xfId="0" applyNumberFormat="1" applyFont="1" applyFill="1" applyBorder="1" applyAlignment="1">
      <alignment horizontal="center"/>
    </xf>
    <xf numFmtId="0" fontId="21" fillId="24" borderId="15" xfId="0" applyFont="1" applyFill="1" applyBorder="1" applyAlignment="1">
      <alignment vertical="center" wrapText="1"/>
    </xf>
    <xf numFmtId="0" fontId="21" fillId="24" borderId="16" xfId="0" applyFont="1" applyFill="1" applyBorder="1" applyAlignment="1">
      <alignment vertical="center" wrapText="1"/>
    </xf>
    <xf numFmtId="0" fontId="1" fillId="24" borderId="0" xfId="0" applyFont="1" applyFill="1" applyAlignment="1">
      <alignment horizontal="center" vertical="top" wrapText="1"/>
    </xf>
    <xf numFmtId="0" fontId="2" fillId="24" borderId="13" xfId="0" applyFont="1" applyFill="1" applyBorder="1" applyAlignment="1">
      <alignment horizontal="center" vertical="center" wrapText="1"/>
    </xf>
    <xf numFmtId="0" fontId="2" fillId="24" borderId="17" xfId="0" applyFont="1" applyFill="1" applyBorder="1" applyAlignment="1">
      <alignment horizontal="center" vertical="center" wrapText="1"/>
    </xf>
    <xf numFmtId="0" fontId="2" fillId="24" borderId="11" xfId="0" applyFont="1" applyFill="1" applyBorder="1" applyAlignment="1">
      <alignment horizontal="center" vertical="center" wrapText="1"/>
    </xf>
    <xf numFmtId="49" fontId="2" fillId="24" borderId="11" xfId="0" applyNumberFormat="1" applyFont="1" applyFill="1" applyBorder="1" applyAlignment="1">
      <alignment horizontal="center" vertical="center" wrapText="1"/>
    </xf>
    <xf numFmtId="0" fontId="30" fillId="24" borderId="18" xfId="0" applyFont="1" applyFill="1" applyBorder="1" applyAlignment="1">
      <alignment horizontal="center" vertical="center" wrapText="1"/>
    </xf>
    <xf numFmtId="0" fontId="30" fillId="24" borderId="19" xfId="0" applyFont="1" applyFill="1" applyBorder="1" applyAlignment="1">
      <alignment horizontal="center" vertical="center" wrapText="1"/>
    </xf>
    <xf numFmtId="49" fontId="30" fillId="24" borderId="18" xfId="0" applyNumberFormat="1" applyFont="1" applyFill="1" applyBorder="1" applyAlignment="1">
      <alignment horizontal="center" wrapText="1"/>
    </xf>
    <xf numFmtId="49" fontId="30" fillId="24" borderId="19" xfId="0" applyNumberFormat="1" applyFont="1" applyFill="1" applyBorder="1" applyAlignment="1">
      <alignment horizontal="center" wrapText="1"/>
    </xf>
    <xf numFmtId="49" fontId="30" fillId="24" borderId="20" xfId="0" applyNumberFormat="1" applyFont="1" applyFill="1" applyBorder="1" applyAlignment="1">
      <alignment horizontal="center"/>
    </xf>
    <xf numFmtId="49" fontId="30" fillId="24" borderId="18" xfId="0" applyNumberFormat="1" applyFont="1" applyFill="1" applyBorder="1" applyAlignment="1">
      <alignment horizontal="center"/>
    </xf>
    <xf numFmtId="49" fontId="30" fillId="24" borderId="19" xfId="0" applyNumberFormat="1" applyFont="1" applyFill="1" applyBorder="1" applyAlignment="1">
      <alignment horizontal="center"/>
    </xf>
    <xf numFmtId="0" fontId="21" fillId="24" borderId="21" xfId="0" applyFont="1" applyFill="1" applyBorder="1" applyAlignment="1">
      <alignment horizontal="justify" vertical="center" wrapText="1"/>
    </xf>
    <xf numFmtId="0" fontId="21" fillId="24" borderId="15" xfId="0" applyFont="1" applyFill="1" applyBorder="1" applyAlignment="1">
      <alignment horizontal="justify" vertical="center" wrapText="1"/>
    </xf>
    <xf numFmtId="0" fontId="21" fillId="24" borderId="16" xfId="0" applyFont="1" applyFill="1" applyBorder="1" applyAlignment="1">
      <alignment horizontal="justify" vertical="center" wrapText="1"/>
    </xf>
    <xf numFmtId="0" fontId="21" fillId="24" borderId="12" xfId="0" applyFont="1" applyFill="1" applyBorder="1" applyAlignment="1">
      <alignment horizontal="justify" vertical="center" wrapText="1"/>
    </xf>
    <xf numFmtId="0" fontId="30" fillId="24" borderId="18" xfId="0" applyFont="1" applyFill="1" applyBorder="1" applyAlignment="1">
      <alignment horizontal="center" wrapText="1"/>
    </xf>
    <xf numFmtId="0" fontId="30" fillId="24" borderId="19" xfId="0" applyFont="1" applyFill="1" applyBorder="1" applyAlignment="1">
      <alignment horizontal="center" wrapText="1"/>
    </xf>
    <xf numFmtId="0" fontId="33" fillId="24" borderId="0" xfId="0" applyFont="1" applyFill="1" applyAlignment="1">
      <alignment horizontal="left" vertical="center" wrapText="1"/>
    </xf>
    <xf numFmtId="0" fontId="21" fillId="24" borderId="13" xfId="0" applyFont="1" applyFill="1" applyBorder="1" applyAlignment="1">
      <alignment horizontal="center" vertical="center" wrapText="1"/>
    </xf>
    <xf numFmtId="0" fontId="21" fillId="24" borderId="22" xfId="0" applyFont="1" applyFill="1" applyBorder="1" applyAlignment="1">
      <alignment horizontal="center" vertical="center" wrapText="1"/>
    </xf>
    <xf numFmtId="0" fontId="21" fillId="24" borderId="17" xfId="0" applyFont="1" applyFill="1" applyBorder="1" applyAlignment="1">
      <alignment horizontal="center" vertical="center" wrapText="1"/>
    </xf>
    <xf numFmtId="0" fontId="0" fillId="24" borderId="0" xfId="0" applyFill="1" applyAlignment="1">
      <alignment horizontal="center"/>
    </xf>
    <xf numFmtId="0" fontId="33" fillId="24" borderId="0" xfId="0" applyFont="1" applyFill="1" applyAlignment="1">
      <alignment horizontal="left" vertical="top" wrapText="1"/>
    </xf>
    <xf numFmtId="0" fontId="1" fillId="24" borderId="20" xfId="0" applyNumberFormat="1" applyFont="1" applyFill="1" applyBorder="1" applyAlignment="1">
      <alignment horizontal="center" vertical="center"/>
    </xf>
    <xf numFmtId="0" fontId="1" fillId="24" borderId="18" xfId="0" applyNumberFormat="1" applyFont="1" applyFill="1" applyBorder="1" applyAlignment="1">
      <alignment horizontal="center" vertical="center"/>
    </xf>
    <xf numFmtId="0" fontId="1" fillId="24" borderId="19" xfId="0" applyNumberFormat="1" applyFont="1" applyFill="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8"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9"/>
  <sheetViews>
    <sheetView tabSelected="1" zoomScale="80" zoomScaleNormal="80" zoomScalePageLayoutView="0" workbookViewId="0" topLeftCell="A1">
      <selection activeCell="C40" sqref="C40"/>
    </sheetView>
  </sheetViews>
  <sheetFormatPr defaultColWidth="9.140625" defaultRowHeight="15"/>
  <cols>
    <col min="1" max="1" width="64.00390625" style="17" customWidth="1"/>
    <col min="2" max="2" width="18.57421875" style="18" customWidth="1"/>
    <col min="3" max="3" width="22.7109375" style="17" customWidth="1"/>
    <col min="4" max="4" width="57.7109375" style="12" customWidth="1"/>
    <col min="5" max="8" width="9.8515625" style="17" customWidth="1"/>
    <col min="9" max="16384" width="9.140625" style="17" customWidth="1"/>
  </cols>
  <sheetData>
    <row r="1" ht="15">
      <c r="D1" s="73" t="s">
        <v>28</v>
      </c>
    </row>
    <row r="2" spans="1:4" ht="39" customHeight="1">
      <c r="A2" s="80" t="s">
        <v>97</v>
      </c>
      <c r="B2" s="80"/>
      <c r="C2" s="80"/>
      <c r="D2" s="80"/>
    </row>
    <row r="3" spans="1:4" ht="6" customHeight="1">
      <c r="A3" s="41"/>
      <c r="B3" s="42"/>
      <c r="C3" s="41"/>
      <c r="D3" s="43"/>
    </row>
    <row r="4" spans="1:6" ht="15">
      <c r="A4" s="84" t="s">
        <v>0</v>
      </c>
      <c r="B4" s="83" t="s">
        <v>82</v>
      </c>
      <c r="C4" s="83"/>
      <c r="D4" s="81" t="s">
        <v>33</v>
      </c>
      <c r="F4" s="44"/>
    </row>
    <row r="5" spans="1:6" ht="30">
      <c r="A5" s="84"/>
      <c r="B5" s="10" t="s">
        <v>35</v>
      </c>
      <c r="C5" s="11" t="s">
        <v>36</v>
      </c>
      <c r="D5" s="82"/>
      <c r="F5" s="45"/>
    </row>
    <row r="6" spans="1:6" ht="28.5">
      <c r="A6" s="7" t="s">
        <v>10</v>
      </c>
      <c r="B6" s="8">
        <f>C6</f>
        <v>4984218.35848</v>
      </c>
      <c r="C6" s="8">
        <f>C8+C9+C10+C11+C12+C13</f>
        <v>4984218.35848</v>
      </c>
      <c r="D6" s="13"/>
      <c r="F6" s="46"/>
    </row>
    <row r="7" spans="1:6" ht="15">
      <c r="A7" s="4" t="s">
        <v>1</v>
      </c>
      <c r="B7" s="8">
        <f aca="true" t="shared" si="0" ref="B7:B13">C7</f>
        <v>0</v>
      </c>
      <c r="C7" s="8"/>
      <c r="D7" s="13"/>
      <c r="F7" s="46"/>
    </row>
    <row r="8" spans="1:8" ht="15">
      <c r="A8" s="5" t="s">
        <v>4</v>
      </c>
      <c r="B8" s="8">
        <f t="shared" si="0"/>
        <v>2662011.09282</v>
      </c>
      <c r="C8" s="8">
        <f>C18+C72+C93+C122+C130+C159+C179+C187+C195+C203+C114+0.01</f>
        <v>2662011.09282</v>
      </c>
      <c r="D8" s="13"/>
      <c r="E8" s="18"/>
      <c r="F8" s="46"/>
      <c r="H8" s="18"/>
    </row>
    <row r="9" spans="1:6" ht="15">
      <c r="A9" s="5" t="s">
        <v>3</v>
      </c>
      <c r="B9" s="8">
        <f t="shared" si="0"/>
        <v>1111367.1</v>
      </c>
      <c r="C9" s="8">
        <f>C94+C19</f>
        <v>1111367.1</v>
      </c>
      <c r="D9" s="13"/>
      <c r="F9" s="46"/>
    </row>
    <row r="10" spans="1:6" ht="15">
      <c r="A10" s="5" t="s">
        <v>24</v>
      </c>
      <c r="B10" s="8">
        <f t="shared" si="0"/>
        <v>553406.31566</v>
      </c>
      <c r="C10" s="8">
        <f>C73</f>
        <v>553406.31566</v>
      </c>
      <c r="D10" s="13"/>
      <c r="F10" s="46"/>
    </row>
    <row r="11" spans="1:7" ht="15">
      <c r="A11" s="5" t="s">
        <v>25</v>
      </c>
      <c r="B11" s="8">
        <f t="shared" si="0"/>
        <v>127982.62999999999</v>
      </c>
      <c r="C11" s="8">
        <f>C74+C95+C131+C20</f>
        <v>127982.62999999999</v>
      </c>
      <c r="D11" s="13"/>
      <c r="F11" s="46"/>
      <c r="G11" s="18"/>
    </row>
    <row r="12" spans="1:6" ht="15">
      <c r="A12" s="5" t="s">
        <v>37</v>
      </c>
      <c r="B12" s="8">
        <f t="shared" si="0"/>
        <v>403365.35</v>
      </c>
      <c r="C12" s="8">
        <f>C132</f>
        <v>403365.35</v>
      </c>
      <c r="D12" s="13"/>
      <c r="F12" s="46"/>
    </row>
    <row r="13" spans="1:6" ht="15">
      <c r="A13" s="5" t="s">
        <v>38</v>
      </c>
      <c r="B13" s="8">
        <f t="shared" si="0"/>
        <v>126085.87</v>
      </c>
      <c r="C13" s="8">
        <f>C96</f>
        <v>126085.87</v>
      </c>
      <c r="D13" s="13"/>
      <c r="F13" s="46"/>
    </row>
    <row r="14" spans="1:6" ht="15">
      <c r="A14" s="7" t="s">
        <v>27</v>
      </c>
      <c r="B14" s="28"/>
      <c r="C14" s="28"/>
      <c r="D14" s="13"/>
      <c r="F14" s="47"/>
    </row>
    <row r="15" spans="1:8" ht="34.5" customHeight="1">
      <c r="A15" s="85" t="s">
        <v>12</v>
      </c>
      <c r="B15" s="85"/>
      <c r="C15" s="85"/>
      <c r="D15" s="86"/>
      <c r="E15" s="48"/>
      <c r="F15" s="48"/>
      <c r="G15" s="48"/>
      <c r="H15" s="48"/>
    </row>
    <row r="16" spans="1:8" ht="15">
      <c r="A16" s="1" t="s">
        <v>21</v>
      </c>
      <c r="B16" s="2">
        <v>1682291.95662</v>
      </c>
      <c r="C16" s="2">
        <f>C18+C19+C20</f>
        <v>1682291.95662</v>
      </c>
      <c r="D16" s="19"/>
      <c r="E16" s="48"/>
      <c r="F16" s="48"/>
      <c r="G16" s="48"/>
      <c r="H16" s="48"/>
    </row>
    <row r="17" spans="1:8" ht="15">
      <c r="A17" s="4" t="s">
        <v>1</v>
      </c>
      <c r="B17" s="2"/>
      <c r="C17" s="2"/>
      <c r="D17" s="19"/>
      <c r="E17" s="49"/>
      <c r="F17" s="48"/>
      <c r="G17" s="48"/>
      <c r="H17" s="48"/>
    </row>
    <row r="18" spans="1:8" ht="15">
      <c r="A18" s="5" t="s">
        <v>4</v>
      </c>
      <c r="B18" s="2">
        <v>595151.31662</v>
      </c>
      <c r="C18" s="2">
        <f>C27+C42+C62+C68+C65+C24</f>
        <v>595151.31662</v>
      </c>
      <c r="D18" s="19"/>
      <c r="E18" s="48"/>
      <c r="F18" s="48"/>
      <c r="G18" s="48"/>
      <c r="H18" s="48"/>
    </row>
    <row r="19" spans="1:8" ht="15">
      <c r="A19" s="5" t="s">
        <v>39</v>
      </c>
      <c r="B19" s="2">
        <v>1071828.8</v>
      </c>
      <c r="C19" s="2">
        <f>C28+C43</f>
        <v>1071828.8</v>
      </c>
      <c r="D19" s="19"/>
      <c r="E19" s="48"/>
      <c r="F19" s="48"/>
      <c r="G19" s="48"/>
      <c r="H19" s="48"/>
    </row>
    <row r="20" spans="1:8" ht="15">
      <c r="A20" s="5" t="s">
        <v>40</v>
      </c>
      <c r="B20" s="2">
        <v>15311.84</v>
      </c>
      <c r="C20" s="2">
        <f>C29+C44</f>
        <v>15311.84</v>
      </c>
      <c r="D20" s="19"/>
      <c r="E20" s="48"/>
      <c r="F20" s="48"/>
      <c r="G20" s="48"/>
      <c r="H20" s="48"/>
    </row>
    <row r="21" spans="1:8" ht="15">
      <c r="A21" s="4" t="s">
        <v>2</v>
      </c>
      <c r="B21" s="2"/>
      <c r="C21" s="2"/>
      <c r="D21" s="19"/>
      <c r="E21" s="48"/>
      <c r="F21" s="48"/>
      <c r="G21" s="48"/>
      <c r="H21" s="48"/>
    </row>
    <row r="22" spans="1:4" s="51" customFormat="1" ht="114.75" customHeight="1">
      <c r="A22" s="50" t="s">
        <v>114</v>
      </c>
      <c r="B22" s="8">
        <v>85528.99895</v>
      </c>
      <c r="C22" s="8">
        <f>C24</f>
        <v>85528.99895</v>
      </c>
      <c r="D22" s="29" t="s">
        <v>115</v>
      </c>
    </row>
    <row r="23" spans="1:4" ht="15">
      <c r="A23" s="4" t="s">
        <v>1</v>
      </c>
      <c r="B23" s="30"/>
      <c r="C23" s="30"/>
      <c r="D23" s="13"/>
    </row>
    <row r="24" spans="1:4" ht="15">
      <c r="A24" s="5" t="s">
        <v>4</v>
      </c>
      <c r="B24" s="32">
        <v>85528.99895</v>
      </c>
      <c r="C24" s="32">
        <v>85528.99895</v>
      </c>
      <c r="D24" s="13"/>
    </row>
    <row r="25" spans="1:4" s="51" customFormat="1" ht="75">
      <c r="A25" s="50" t="s">
        <v>116</v>
      </c>
      <c r="B25" s="8">
        <v>419945.55700000003</v>
      </c>
      <c r="C25" s="8">
        <f>C27+C28+C29</f>
        <v>419945.55700000003</v>
      </c>
      <c r="D25" s="31" t="s">
        <v>55</v>
      </c>
    </row>
    <row r="26" spans="1:4" ht="15">
      <c r="A26" s="4" t="s">
        <v>1</v>
      </c>
      <c r="B26" s="30"/>
      <c r="C26" s="30"/>
      <c r="D26" s="13"/>
    </row>
    <row r="27" spans="1:8" ht="15">
      <c r="A27" s="5" t="s">
        <v>4</v>
      </c>
      <c r="B27" s="32">
        <v>121784.207</v>
      </c>
      <c r="C27" s="32">
        <f>31473.017+90311.19</f>
        <v>121784.207</v>
      </c>
      <c r="D27" s="13"/>
      <c r="H27" s="52"/>
    </row>
    <row r="28" spans="1:8" ht="15">
      <c r="A28" s="5" t="s">
        <v>39</v>
      </c>
      <c r="B28" s="32">
        <v>293961.9</v>
      </c>
      <c r="C28" s="32">
        <f>C33+C38</f>
        <v>293961.9</v>
      </c>
      <c r="D28" s="13"/>
      <c r="H28" s="52"/>
    </row>
    <row r="29" spans="1:8" ht="15">
      <c r="A29" s="5" t="s">
        <v>40</v>
      </c>
      <c r="B29" s="32">
        <v>4199.45</v>
      </c>
      <c r="C29" s="32">
        <f>C34+C39</f>
        <v>4199.45</v>
      </c>
      <c r="D29" s="13"/>
      <c r="H29" s="52"/>
    </row>
    <row r="30" spans="1:8" ht="15">
      <c r="A30" s="53" t="s">
        <v>88</v>
      </c>
      <c r="B30" s="33">
        <v>185598.36000000002</v>
      </c>
      <c r="C30" s="33">
        <f>C33+C32+C34</f>
        <v>185598.36000000002</v>
      </c>
      <c r="D30" s="92" t="s">
        <v>57</v>
      </c>
      <c r="H30" s="52"/>
    </row>
    <row r="31" spans="1:8" ht="15">
      <c r="A31" s="53" t="s">
        <v>1</v>
      </c>
      <c r="B31" s="33"/>
      <c r="C31" s="33"/>
      <c r="D31" s="93"/>
      <c r="H31" s="52"/>
    </row>
    <row r="32" spans="1:8" ht="15">
      <c r="A32" s="54" t="s">
        <v>49</v>
      </c>
      <c r="B32" s="33">
        <v>53823.52</v>
      </c>
      <c r="C32" s="33">
        <v>53823.52</v>
      </c>
      <c r="D32" s="93"/>
      <c r="H32" s="52"/>
    </row>
    <row r="33" spans="1:8" ht="15">
      <c r="A33" s="54" t="s">
        <v>39</v>
      </c>
      <c r="B33" s="33">
        <v>129918.86</v>
      </c>
      <c r="C33" s="33">
        <v>129918.86</v>
      </c>
      <c r="D33" s="93"/>
      <c r="H33" s="52"/>
    </row>
    <row r="34" spans="1:8" ht="15">
      <c r="A34" s="54" t="s">
        <v>40</v>
      </c>
      <c r="B34" s="33">
        <v>1855.98</v>
      </c>
      <c r="C34" s="33">
        <v>1855.98</v>
      </c>
      <c r="D34" s="94"/>
      <c r="H34" s="52"/>
    </row>
    <row r="35" spans="1:8" ht="30">
      <c r="A35" s="53" t="s">
        <v>50</v>
      </c>
      <c r="B35" s="33">
        <v>234347.2</v>
      </c>
      <c r="C35" s="33">
        <f>C37+C38+C39</f>
        <v>234347.2</v>
      </c>
      <c r="D35" s="95" t="s">
        <v>58</v>
      </c>
      <c r="H35" s="52"/>
    </row>
    <row r="36" spans="1:8" ht="15">
      <c r="A36" s="53" t="s">
        <v>1</v>
      </c>
      <c r="B36" s="33"/>
      <c r="C36" s="33"/>
      <c r="D36" s="95"/>
      <c r="H36" s="52"/>
    </row>
    <row r="37" spans="1:8" ht="15">
      <c r="A37" s="54" t="s">
        <v>49</v>
      </c>
      <c r="B37" s="33">
        <v>67960.69</v>
      </c>
      <c r="C37" s="33">
        <v>67960.69</v>
      </c>
      <c r="D37" s="95"/>
      <c r="H37" s="52"/>
    </row>
    <row r="38" spans="1:8" ht="15">
      <c r="A38" s="54" t="s">
        <v>39</v>
      </c>
      <c r="B38" s="33">
        <v>164043.04</v>
      </c>
      <c r="C38" s="33">
        <v>164043.04</v>
      </c>
      <c r="D38" s="95"/>
      <c r="H38" s="52"/>
    </row>
    <row r="39" spans="1:8" ht="15">
      <c r="A39" s="54" t="s">
        <v>40</v>
      </c>
      <c r="B39" s="33">
        <v>2343.47</v>
      </c>
      <c r="C39" s="33">
        <v>2343.47</v>
      </c>
      <c r="D39" s="95"/>
      <c r="H39" s="52"/>
    </row>
    <row r="40" spans="1:8" s="51" customFormat="1" ht="78.75" customHeight="1">
      <c r="A40" s="50" t="s">
        <v>117</v>
      </c>
      <c r="B40" s="8">
        <v>1111238.44</v>
      </c>
      <c r="C40" s="8">
        <f>C42+C43+C44</f>
        <v>1111238.44</v>
      </c>
      <c r="D40" s="31" t="s">
        <v>54</v>
      </c>
      <c r="H40" s="52"/>
    </row>
    <row r="41" spans="1:8" ht="15">
      <c r="A41" s="4" t="s">
        <v>1</v>
      </c>
      <c r="B41" s="30"/>
      <c r="C41" s="30"/>
      <c r="D41" s="13"/>
      <c r="H41" s="52"/>
    </row>
    <row r="42" spans="1:8" ht="15">
      <c r="A42" s="5" t="s">
        <v>4</v>
      </c>
      <c r="B42" s="32">
        <v>322259.15</v>
      </c>
      <c r="C42" s="32">
        <f>C47+C52+C57</f>
        <v>322259.15</v>
      </c>
      <c r="D42" s="13"/>
      <c r="H42" s="52"/>
    </row>
    <row r="43" spans="1:8" ht="15">
      <c r="A43" s="5" t="s">
        <v>39</v>
      </c>
      <c r="B43" s="32">
        <v>777866.9</v>
      </c>
      <c r="C43" s="32">
        <f>C48+C53+C58</f>
        <v>777866.9</v>
      </c>
      <c r="D43" s="13"/>
      <c r="H43" s="52"/>
    </row>
    <row r="44" spans="1:8" ht="15">
      <c r="A44" s="5" t="s">
        <v>40</v>
      </c>
      <c r="B44" s="32">
        <v>11112.39</v>
      </c>
      <c r="C44" s="32">
        <f>C49+C54+C59</f>
        <v>11112.39</v>
      </c>
      <c r="D44" s="13"/>
      <c r="H44" s="52"/>
    </row>
    <row r="45" spans="1:8" ht="60">
      <c r="A45" s="53" t="s">
        <v>51</v>
      </c>
      <c r="B45" s="33">
        <v>236582.35</v>
      </c>
      <c r="C45" s="33">
        <f>C47+C48+C49</f>
        <v>236582.35</v>
      </c>
      <c r="D45" s="95" t="s">
        <v>58</v>
      </c>
      <c r="H45" s="52"/>
    </row>
    <row r="46" spans="1:8" ht="15">
      <c r="A46" s="53" t="s">
        <v>1</v>
      </c>
      <c r="B46" s="33"/>
      <c r="C46" s="33"/>
      <c r="D46" s="95"/>
      <c r="H46" s="52"/>
    </row>
    <row r="47" spans="1:8" ht="15">
      <c r="A47" s="54" t="s">
        <v>49</v>
      </c>
      <c r="B47" s="33">
        <v>68608.88</v>
      </c>
      <c r="C47" s="33">
        <v>68608.88</v>
      </c>
      <c r="D47" s="95"/>
      <c r="H47" s="52"/>
    </row>
    <row r="48" spans="1:8" ht="15">
      <c r="A48" s="54" t="s">
        <v>39</v>
      </c>
      <c r="B48" s="33">
        <v>165607.64</v>
      </c>
      <c r="C48" s="33">
        <v>165607.64</v>
      </c>
      <c r="D48" s="95"/>
      <c r="H48" s="52"/>
    </row>
    <row r="49" spans="1:8" ht="15">
      <c r="A49" s="54" t="s">
        <v>40</v>
      </c>
      <c r="B49" s="33">
        <v>2365.83</v>
      </c>
      <c r="C49" s="33">
        <v>2365.83</v>
      </c>
      <c r="D49" s="95"/>
      <c r="H49" s="52"/>
    </row>
    <row r="50" spans="1:8" ht="60">
      <c r="A50" s="53" t="s">
        <v>52</v>
      </c>
      <c r="B50" s="33">
        <v>460066.06</v>
      </c>
      <c r="C50" s="33">
        <f>C52+C53+C54</f>
        <v>460066.06</v>
      </c>
      <c r="D50" s="95" t="s">
        <v>58</v>
      </c>
      <c r="H50" s="52"/>
    </row>
    <row r="51" spans="1:8" ht="15">
      <c r="A51" s="53" t="s">
        <v>1</v>
      </c>
      <c r="B51" s="33"/>
      <c r="C51" s="33"/>
      <c r="D51" s="95"/>
      <c r="H51" s="52"/>
    </row>
    <row r="52" spans="1:8" ht="15">
      <c r="A52" s="54" t="s">
        <v>49</v>
      </c>
      <c r="B52" s="33">
        <v>133419.16</v>
      </c>
      <c r="C52" s="33">
        <v>133419.16</v>
      </c>
      <c r="D52" s="95"/>
      <c r="H52" s="52"/>
    </row>
    <row r="53" spans="1:8" ht="15">
      <c r="A53" s="54" t="s">
        <v>39</v>
      </c>
      <c r="B53" s="33">
        <v>322046.24</v>
      </c>
      <c r="C53" s="33">
        <v>322046.24</v>
      </c>
      <c r="D53" s="95"/>
      <c r="H53" s="52"/>
    </row>
    <row r="54" spans="1:8" ht="15">
      <c r="A54" s="54" t="s">
        <v>40</v>
      </c>
      <c r="B54" s="33">
        <v>4600.66</v>
      </c>
      <c r="C54" s="33">
        <v>4600.66</v>
      </c>
      <c r="D54" s="95"/>
      <c r="H54" s="52"/>
    </row>
    <row r="55" spans="1:8" ht="81" customHeight="1">
      <c r="A55" s="53" t="s">
        <v>53</v>
      </c>
      <c r="B55" s="33">
        <v>414590.03</v>
      </c>
      <c r="C55" s="33">
        <f>C57+C58+C59</f>
        <v>414590.03</v>
      </c>
      <c r="D55" s="99" t="s">
        <v>59</v>
      </c>
      <c r="H55" s="52"/>
    </row>
    <row r="56" spans="1:8" ht="15">
      <c r="A56" s="53" t="s">
        <v>1</v>
      </c>
      <c r="B56" s="33"/>
      <c r="C56" s="33"/>
      <c r="D56" s="100"/>
      <c r="H56" s="52"/>
    </row>
    <row r="57" spans="1:8" ht="15">
      <c r="A57" s="54" t="s">
        <v>49</v>
      </c>
      <c r="B57" s="33">
        <v>120231.11</v>
      </c>
      <c r="C57" s="33">
        <v>120231.11</v>
      </c>
      <c r="D57" s="101"/>
      <c r="H57" s="52"/>
    </row>
    <row r="58" spans="1:8" ht="15">
      <c r="A58" s="54" t="s">
        <v>39</v>
      </c>
      <c r="B58" s="33">
        <v>290213.02</v>
      </c>
      <c r="C58" s="33">
        <v>290213.02</v>
      </c>
      <c r="D58" s="78"/>
      <c r="H58" s="52"/>
    </row>
    <row r="59" spans="1:8" ht="15">
      <c r="A59" s="54" t="s">
        <v>40</v>
      </c>
      <c r="B59" s="33">
        <v>4145.9</v>
      </c>
      <c r="C59" s="33">
        <v>4145.9</v>
      </c>
      <c r="D59" s="79"/>
      <c r="H59" s="52"/>
    </row>
    <row r="60" spans="1:8" ht="69.75" customHeight="1">
      <c r="A60" s="55" t="s">
        <v>44</v>
      </c>
      <c r="B60" s="32">
        <v>65578.96067</v>
      </c>
      <c r="C60" s="32">
        <f>C62</f>
        <v>65578.96067</v>
      </c>
      <c r="D60" s="31" t="s">
        <v>46</v>
      </c>
      <c r="H60" s="52"/>
    </row>
    <row r="61" spans="1:8" ht="15">
      <c r="A61" s="4" t="s">
        <v>1</v>
      </c>
      <c r="B61" s="30"/>
      <c r="C61" s="30"/>
      <c r="D61" s="13"/>
      <c r="H61" s="52"/>
    </row>
    <row r="62" spans="1:8" ht="15">
      <c r="A62" s="5" t="s">
        <v>4</v>
      </c>
      <c r="B62" s="32">
        <v>65578.96067</v>
      </c>
      <c r="C62" s="32">
        <f>42156.23451+23422.72616</f>
        <v>65578.96067</v>
      </c>
      <c r="D62" s="13"/>
      <c r="H62" s="52"/>
    </row>
    <row r="63" spans="1:4" ht="75" customHeight="1">
      <c r="A63" s="50" t="s">
        <v>45</v>
      </c>
      <c r="B63" s="8">
        <v>0</v>
      </c>
      <c r="C63" s="8">
        <f>C65</f>
        <v>0</v>
      </c>
      <c r="D63" s="31" t="s">
        <v>80</v>
      </c>
    </row>
    <row r="64" spans="1:4" ht="15">
      <c r="A64" s="4" t="s">
        <v>1</v>
      </c>
      <c r="B64" s="30"/>
      <c r="C64" s="30"/>
      <c r="D64" s="13"/>
    </row>
    <row r="65" spans="1:4" ht="15">
      <c r="A65" s="5" t="s">
        <v>4</v>
      </c>
      <c r="B65" s="32">
        <v>0</v>
      </c>
      <c r="C65" s="32">
        <v>0</v>
      </c>
      <c r="D65" s="13"/>
    </row>
    <row r="66" spans="1:4" ht="56.25" customHeight="1">
      <c r="A66" s="50" t="s">
        <v>81</v>
      </c>
      <c r="B66" s="8">
        <v>0</v>
      </c>
      <c r="C66" s="8">
        <v>0</v>
      </c>
      <c r="D66" s="31" t="s">
        <v>89</v>
      </c>
    </row>
    <row r="67" spans="1:4" ht="15">
      <c r="A67" s="4" t="s">
        <v>1</v>
      </c>
      <c r="B67" s="30"/>
      <c r="C67" s="30"/>
      <c r="D67" s="13"/>
    </row>
    <row r="68" spans="1:4" ht="15">
      <c r="A68" s="5" t="s">
        <v>4</v>
      </c>
      <c r="B68" s="32">
        <v>0</v>
      </c>
      <c r="C68" s="32">
        <v>0</v>
      </c>
      <c r="D68" s="13"/>
    </row>
    <row r="69" spans="1:8" ht="36" customHeight="1">
      <c r="A69" s="96" t="s">
        <v>118</v>
      </c>
      <c r="B69" s="96"/>
      <c r="C69" s="96"/>
      <c r="D69" s="97"/>
      <c r="E69" s="48"/>
      <c r="F69" s="48"/>
      <c r="G69" s="48"/>
      <c r="H69" s="48"/>
    </row>
    <row r="70" spans="1:8" ht="15">
      <c r="A70" s="1" t="s">
        <v>21</v>
      </c>
      <c r="B70" s="8">
        <v>1910391.53742</v>
      </c>
      <c r="C70" s="8">
        <f>C72+C73+C74</f>
        <v>1910391.53742</v>
      </c>
      <c r="D70" s="19"/>
      <c r="E70" s="20"/>
      <c r="F70" s="48"/>
      <c r="G70" s="48"/>
      <c r="H70" s="48"/>
    </row>
    <row r="71" spans="1:8" ht="15">
      <c r="A71" s="4" t="s">
        <v>1</v>
      </c>
      <c r="B71" s="32"/>
      <c r="C71" s="32"/>
      <c r="D71" s="19"/>
      <c r="E71" s="48"/>
      <c r="F71" s="48"/>
      <c r="G71" s="48"/>
      <c r="H71" s="48"/>
    </row>
    <row r="72" spans="1:8" ht="15">
      <c r="A72" s="5" t="s">
        <v>4</v>
      </c>
      <c r="B72" s="32">
        <v>1272463.41176</v>
      </c>
      <c r="C72" s="32">
        <f>C79+C83+C86+C89</f>
        <v>1272463.41176</v>
      </c>
      <c r="D72" s="19"/>
      <c r="E72" s="48"/>
      <c r="F72" s="48"/>
      <c r="G72" s="48"/>
      <c r="H72" s="48"/>
    </row>
    <row r="73" spans="1:8" ht="15">
      <c r="A73" s="5" t="s">
        <v>23</v>
      </c>
      <c r="B73" s="32">
        <v>553406.31566</v>
      </c>
      <c r="C73" s="32">
        <f>C78</f>
        <v>553406.31566</v>
      </c>
      <c r="D73" s="19"/>
      <c r="E73" s="48"/>
      <c r="F73" s="48"/>
      <c r="G73" s="48"/>
      <c r="H73" s="48"/>
    </row>
    <row r="74" spans="1:8" ht="15">
      <c r="A74" s="56" t="s">
        <v>22</v>
      </c>
      <c r="B74" s="32">
        <v>84521.81</v>
      </c>
      <c r="C74" s="32">
        <f>C80</f>
        <v>84521.81</v>
      </c>
      <c r="D74" s="34"/>
      <c r="E74" s="48"/>
      <c r="F74" s="48"/>
      <c r="G74" s="48"/>
      <c r="H74" s="48"/>
    </row>
    <row r="75" spans="1:8" ht="15">
      <c r="A75" s="4" t="s">
        <v>2</v>
      </c>
      <c r="B75" s="2"/>
      <c r="C75" s="2"/>
      <c r="D75" s="19"/>
      <c r="E75" s="48"/>
      <c r="F75" s="48"/>
      <c r="G75" s="48"/>
      <c r="H75" s="48"/>
    </row>
    <row r="76" spans="1:4" ht="105">
      <c r="A76" s="57" t="s">
        <v>26</v>
      </c>
      <c r="B76" s="35">
        <v>1683949.14566</v>
      </c>
      <c r="C76" s="35">
        <f>C78+C79+C80</f>
        <v>1683949.14566</v>
      </c>
      <c r="D76" s="36" t="s">
        <v>61</v>
      </c>
    </row>
    <row r="77" spans="1:4" ht="15">
      <c r="A77" s="4" t="s">
        <v>1</v>
      </c>
      <c r="B77" s="30"/>
      <c r="C77" s="30"/>
      <c r="D77" s="16"/>
    </row>
    <row r="78" spans="1:4" ht="15">
      <c r="A78" s="5" t="s">
        <v>23</v>
      </c>
      <c r="B78" s="32">
        <v>553406.31566</v>
      </c>
      <c r="C78" s="32">
        <f>554913.20863-1506.89297</f>
        <v>553406.31566</v>
      </c>
      <c r="D78" s="16"/>
    </row>
    <row r="79" spans="1:4" ht="15">
      <c r="A79" s="5" t="s">
        <v>4</v>
      </c>
      <c r="B79" s="32">
        <v>1046021.02</v>
      </c>
      <c r="C79" s="32">
        <f>842029.16+203991.86</f>
        <v>1046021.02</v>
      </c>
      <c r="D79" s="13"/>
    </row>
    <row r="80" spans="1:4" ht="15">
      <c r="A80" s="5" t="s">
        <v>5</v>
      </c>
      <c r="B80" s="32">
        <v>84521.81</v>
      </c>
      <c r="C80" s="32">
        <v>84521.81</v>
      </c>
      <c r="D80" s="34"/>
    </row>
    <row r="81" spans="1:5" ht="165">
      <c r="A81" s="58" t="s">
        <v>67</v>
      </c>
      <c r="B81" s="32">
        <v>26000</v>
      </c>
      <c r="C81" s="32">
        <f>C83</f>
        <v>26000</v>
      </c>
      <c r="D81" s="31" t="s">
        <v>63</v>
      </c>
      <c r="E81" s="21"/>
    </row>
    <row r="82" spans="1:4" ht="15">
      <c r="A82" s="4" t="s">
        <v>1</v>
      </c>
      <c r="B82" s="30"/>
      <c r="C82" s="30"/>
      <c r="D82" s="13"/>
    </row>
    <row r="83" spans="1:4" ht="15">
      <c r="A83" s="5" t="s">
        <v>4</v>
      </c>
      <c r="B83" s="32">
        <v>26000</v>
      </c>
      <c r="C83" s="32">
        <v>26000</v>
      </c>
      <c r="D83" s="13"/>
    </row>
    <row r="84" spans="1:4" ht="75">
      <c r="A84" s="58" t="s">
        <v>34</v>
      </c>
      <c r="B84" s="32">
        <v>199986.99176</v>
      </c>
      <c r="C84" s="32">
        <f>C86</f>
        <v>199986.99176</v>
      </c>
      <c r="D84" s="16" t="s">
        <v>64</v>
      </c>
    </row>
    <row r="85" spans="1:4" ht="15">
      <c r="A85" s="4" t="s">
        <v>1</v>
      </c>
      <c r="B85" s="30"/>
      <c r="C85" s="30"/>
      <c r="D85" s="13"/>
    </row>
    <row r="86" spans="1:4" ht="15">
      <c r="A86" s="5" t="s">
        <v>4</v>
      </c>
      <c r="B86" s="32">
        <v>199986.99176</v>
      </c>
      <c r="C86" s="32">
        <v>199986.99176</v>
      </c>
      <c r="D86" s="13"/>
    </row>
    <row r="87" spans="1:4" ht="154.5" customHeight="1">
      <c r="A87" s="58" t="s">
        <v>68</v>
      </c>
      <c r="B87" s="32">
        <v>455.4</v>
      </c>
      <c r="C87" s="32">
        <f>C89</f>
        <v>455.4</v>
      </c>
      <c r="D87" s="16" t="s">
        <v>62</v>
      </c>
    </row>
    <row r="88" spans="1:4" ht="15">
      <c r="A88" s="4" t="s">
        <v>1</v>
      </c>
      <c r="B88" s="30"/>
      <c r="C88" s="30"/>
      <c r="D88" s="13"/>
    </row>
    <row r="89" spans="1:4" ht="15">
      <c r="A89" s="5" t="s">
        <v>4</v>
      </c>
      <c r="B89" s="32">
        <v>455.4</v>
      </c>
      <c r="C89" s="32">
        <v>455.4</v>
      </c>
      <c r="D89" s="13"/>
    </row>
    <row r="90" spans="1:8" ht="20.25" customHeight="1">
      <c r="A90" s="89" t="s">
        <v>14</v>
      </c>
      <c r="B90" s="90"/>
      <c r="C90" s="90"/>
      <c r="D90" s="91"/>
      <c r="E90" s="24"/>
      <c r="F90" s="24"/>
      <c r="G90" s="24"/>
      <c r="H90" s="24"/>
    </row>
    <row r="91" spans="1:8" ht="15">
      <c r="A91" s="3" t="s">
        <v>21</v>
      </c>
      <c r="B91" s="8">
        <v>318817.55</v>
      </c>
      <c r="C91" s="8">
        <f>C93+C94+C95+C96</f>
        <v>318817.55</v>
      </c>
      <c r="D91" s="14"/>
      <c r="E91" s="22"/>
      <c r="F91" s="23"/>
      <c r="G91" s="23"/>
      <c r="H91" s="24"/>
    </row>
    <row r="92" spans="1:8" ht="15">
      <c r="A92" s="4" t="s">
        <v>1</v>
      </c>
      <c r="B92" s="8"/>
      <c r="C92" s="8"/>
      <c r="D92" s="14"/>
      <c r="E92" s="22"/>
      <c r="F92" s="24"/>
      <c r="G92" s="24"/>
      <c r="H92" s="24"/>
    </row>
    <row r="93" spans="1:8" ht="15">
      <c r="A93" s="5" t="s">
        <v>4</v>
      </c>
      <c r="B93" s="8">
        <v>128595.95</v>
      </c>
      <c r="C93" s="8">
        <f>C107+C110+C100</f>
        <v>128595.95</v>
      </c>
      <c r="D93" s="14"/>
      <c r="E93" s="22"/>
      <c r="F93" s="24"/>
      <c r="G93" s="24"/>
      <c r="H93" s="24"/>
    </row>
    <row r="94" spans="1:8" ht="15">
      <c r="A94" s="5" t="s">
        <v>3</v>
      </c>
      <c r="B94" s="8">
        <v>39538.3</v>
      </c>
      <c r="C94" s="8">
        <f>C101</f>
        <v>39538.3</v>
      </c>
      <c r="D94" s="14"/>
      <c r="E94" s="22"/>
      <c r="F94" s="24"/>
      <c r="G94" s="24"/>
      <c r="H94" s="24"/>
    </row>
    <row r="95" spans="1:8" ht="15">
      <c r="A95" s="5" t="s">
        <v>25</v>
      </c>
      <c r="B95" s="8">
        <v>24597.43</v>
      </c>
      <c r="C95" s="8">
        <f>C102</f>
        <v>24597.43</v>
      </c>
      <c r="D95" s="14"/>
      <c r="E95" s="22"/>
      <c r="F95" s="24"/>
      <c r="G95" s="24"/>
      <c r="H95" s="24"/>
    </row>
    <row r="96" spans="1:8" ht="15">
      <c r="A96" s="5" t="s">
        <v>38</v>
      </c>
      <c r="B96" s="8">
        <v>126085.87</v>
      </c>
      <c r="C96" s="8">
        <f>C104</f>
        <v>126085.87</v>
      </c>
      <c r="D96" s="14"/>
      <c r="E96" s="24"/>
      <c r="F96" s="24"/>
      <c r="G96" s="24"/>
      <c r="H96" s="24"/>
    </row>
    <row r="97" spans="1:8" ht="15">
      <c r="A97" s="4" t="s">
        <v>2</v>
      </c>
      <c r="B97" s="25"/>
      <c r="C97" s="9"/>
      <c r="D97" s="14"/>
      <c r="E97" s="24"/>
      <c r="F97" s="24"/>
      <c r="G97" s="24"/>
      <c r="H97" s="24"/>
    </row>
    <row r="98" spans="1:4" ht="90">
      <c r="A98" s="58" t="s">
        <v>101</v>
      </c>
      <c r="B98" s="37">
        <v>290619.1</v>
      </c>
      <c r="C98" s="37">
        <f>C101+C102+C103+C104+C100</f>
        <v>290619.1</v>
      </c>
      <c r="D98" s="19" t="s">
        <v>108</v>
      </c>
    </row>
    <row r="99" spans="1:4" ht="15">
      <c r="A99" s="4" t="s">
        <v>1</v>
      </c>
      <c r="B99" s="38"/>
      <c r="C99" s="30"/>
      <c r="D99" s="19"/>
    </row>
    <row r="100" spans="1:4" ht="45">
      <c r="A100" s="5" t="s">
        <v>4</v>
      </c>
      <c r="B100" s="32">
        <v>100397.5</v>
      </c>
      <c r="C100" s="32">
        <f>96153.29+27645.72-23401.51</f>
        <v>100397.5</v>
      </c>
      <c r="D100" s="19" t="s">
        <v>90</v>
      </c>
    </row>
    <row r="101" spans="1:4" ht="15">
      <c r="A101" s="5" t="s">
        <v>3</v>
      </c>
      <c r="B101" s="32">
        <v>39538.3</v>
      </c>
      <c r="C101" s="32">
        <v>39538.3</v>
      </c>
      <c r="D101" s="19"/>
    </row>
    <row r="102" spans="1:4" ht="15">
      <c r="A102" s="5" t="s">
        <v>25</v>
      </c>
      <c r="B102" s="32">
        <v>24597.43</v>
      </c>
      <c r="C102" s="32">
        <f>1195.92+23401.51</f>
        <v>24597.43</v>
      </c>
      <c r="D102" s="34"/>
    </row>
    <row r="103" spans="1:4" ht="15">
      <c r="A103" s="5" t="s">
        <v>37</v>
      </c>
      <c r="B103" s="32"/>
      <c r="C103" s="32"/>
      <c r="D103" s="19"/>
    </row>
    <row r="104" spans="1:4" ht="15">
      <c r="A104" s="5" t="s">
        <v>38</v>
      </c>
      <c r="B104" s="32">
        <v>126085.87</v>
      </c>
      <c r="C104" s="32">
        <v>126085.87</v>
      </c>
      <c r="D104" s="34"/>
    </row>
    <row r="105" spans="1:4" ht="106.5" customHeight="1">
      <c r="A105" s="58" t="s">
        <v>102</v>
      </c>
      <c r="B105" s="32">
        <v>6248.49</v>
      </c>
      <c r="C105" s="32">
        <f>C107</f>
        <v>6248.49</v>
      </c>
      <c r="D105" s="39" t="s">
        <v>65</v>
      </c>
    </row>
    <row r="106" spans="1:4" ht="15">
      <c r="A106" s="4" t="s">
        <v>1</v>
      </c>
      <c r="B106" s="30"/>
      <c r="C106" s="30"/>
      <c r="D106" s="13"/>
    </row>
    <row r="107" spans="1:4" ht="15">
      <c r="A107" s="5" t="s">
        <v>4</v>
      </c>
      <c r="B107" s="32">
        <v>6248.49</v>
      </c>
      <c r="C107" s="32">
        <v>6248.49</v>
      </c>
      <c r="D107" s="13"/>
    </row>
    <row r="108" spans="1:4" ht="75">
      <c r="A108" s="57" t="s">
        <v>32</v>
      </c>
      <c r="B108" s="32">
        <v>21949.96</v>
      </c>
      <c r="C108" s="32">
        <f>C110</f>
        <v>21949.96</v>
      </c>
      <c r="D108" s="39" t="s">
        <v>66</v>
      </c>
    </row>
    <row r="109" spans="1:4" ht="15">
      <c r="A109" s="4" t="s">
        <v>1</v>
      </c>
      <c r="B109" s="30"/>
      <c r="C109" s="30"/>
      <c r="D109" s="13"/>
    </row>
    <row r="110" spans="1:4" ht="15">
      <c r="A110" s="5" t="s">
        <v>4</v>
      </c>
      <c r="B110" s="32">
        <v>21949.96</v>
      </c>
      <c r="C110" s="32">
        <v>21949.96</v>
      </c>
      <c r="D110" s="13"/>
    </row>
    <row r="111" spans="1:8" ht="26.25" customHeight="1">
      <c r="A111" s="89" t="s">
        <v>17</v>
      </c>
      <c r="B111" s="90"/>
      <c r="C111" s="90"/>
      <c r="D111" s="91"/>
      <c r="E111" s="24"/>
      <c r="F111" s="24"/>
      <c r="G111" s="24"/>
      <c r="H111" s="24"/>
    </row>
    <row r="112" spans="1:8" ht="15">
      <c r="A112" s="3" t="s">
        <v>21</v>
      </c>
      <c r="B112" s="40">
        <v>0</v>
      </c>
      <c r="C112" s="40">
        <f>C114</f>
        <v>0</v>
      </c>
      <c r="D112" s="14"/>
      <c r="E112" s="24"/>
      <c r="F112" s="24"/>
      <c r="G112" s="24"/>
      <c r="H112" s="24"/>
    </row>
    <row r="113" spans="1:8" ht="15">
      <c r="A113" s="4" t="s">
        <v>1</v>
      </c>
      <c r="B113" s="9"/>
      <c r="C113" s="6"/>
      <c r="D113" s="14"/>
      <c r="E113" s="24"/>
      <c r="F113" s="24"/>
      <c r="G113" s="24"/>
      <c r="H113" s="24"/>
    </row>
    <row r="114" spans="1:8" ht="15">
      <c r="A114" s="5" t="s">
        <v>4</v>
      </c>
      <c r="B114" s="40">
        <v>0</v>
      </c>
      <c r="C114" s="40">
        <v>0</v>
      </c>
      <c r="D114" s="14"/>
      <c r="E114" s="24"/>
      <c r="F114" s="24"/>
      <c r="G114" s="24"/>
      <c r="H114" s="24"/>
    </row>
    <row r="115" spans="1:8" ht="15">
      <c r="A115" s="4" t="s">
        <v>2</v>
      </c>
      <c r="B115" s="9"/>
      <c r="C115" s="6"/>
      <c r="D115" s="14"/>
      <c r="E115" s="24"/>
      <c r="F115" s="24"/>
      <c r="G115" s="24"/>
      <c r="H115" s="24"/>
    </row>
    <row r="116" spans="1:4" ht="71.25" customHeight="1">
      <c r="A116" s="57" t="s">
        <v>119</v>
      </c>
      <c r="B116" s="32">
        <v>0</v>
      </c>
      <c r="C116" s="32">
        <v>0</v>
      </c>
      <c r="D116" s="16" t="s">
        <v>91</v>
      </c>
    </row>
    <row r="117" spans="1:4" ht="15">
      <c r="A117" s="4" t="s">
        <v>1</v>
      </c>
      <c r="B117" s="30"/>
      <c r="C117" s="30"/>
      <c r="D117" s="13"/>
    </row>
    <row r="118" spans="1:4" ht="15">
      <c r="A118" s="5" t="s">
        <v>4</v>
      </c>
      <c r="B118" s="32">
        <v>0</v>
      </c>
      <c r="C118" s="32">
        <v>0</v>
      </c>
      <c r="D118" s="13"/>
    </row>
    <row r="119" spans="1:8" ht="26.25" customHeight="1">
      <c r="A119" s="87" t="s">
        <v>18</v>
      </c>
      <c r="B119" s="87"/>
      <c r="C119" s="87"/>
      <c r="D119" s="88"/>
      <c r="E119" s="26"/>
      <c r="F119" s="26"/>
      <c r="G119" s="26"/>
      <c r="H119" s="26"/>
    </row>
    <row r="120" spans="1:8" ht="15">
      <c r="A120" s="3" t="s">
        <v>21</v>
      </c>
      <c r="B120" s="2">
        <v>34201.53</v>
      </c>
      <c r="C120" s="2">
        <f>C122</f>
        <v>34201.53</v>
      </c>
      <c r="D120" s="15"/>
      <c r="E120" s="26"/>
      <c r="F120" s="26"/>
      <c r="G120" s="26"/>
      <c r="H120" s="26"/>
    </row>
    <row r="121" spans="1:8" ht="15">
      <c r="A121" s="4" t="s">
        <v>1</v>
      </c>
      <c r="B121" s="2"/>
      <c r="C121" s="2"/>
      <c r="D121" s="15"/>
      <c r="E121" s="26"/>
      <c r="F121" s="26"/>
      <c r="G121" s="26"/>
      <c r="H121" s="26"/>
    </row>
    <row r="122" spans="1:8" ht="15">
      <c r="A122" s="5" t="s">
        <v>4</v>
      </c>
      <c r="B122" s="2">
        <v>34201.53</v>
      </c>
      <c r="C122" s="2">
        <f>C126</f>
        <v>34201.53</v>
      </c>
      <c r="D122" s="15"/>
      <c r="E122" s="26"/>
      <c r="F122" s="26"/>
      <c r="G122" s="26"/>
      <c r="H122" s="26"/>
    </row>
    <row r="123" spans="1:8" ht="15">
      <c r="A123" s="4" t="s">
        <v>2</v>
      </c>
      <c r="B123" s="2"/>
      <c r="C123" s="2"/>
      <c r="D123" s="15"/>
      <c r="E123" s="26"/>
      <c r="F123" s="26"/>
      <c r="G123" s="26"/>
      <c r="H123" s="26"/>
    </row>
    <row r="124" spans="1:5" ht="287.25" customHeight="1">
      <c r="A124" s="57" t="s">
        <v>103</v>
      </c>
      <c r="B124" s="32">
        <v>34201.53</v>
      </c>
      <c r="C124" s="32">
        <v>34201.53</v>
      </c>
      <c r="D124" s="31" t="s">
        <v>109</v>
      </c>
      <c r="E124" s="59"/>
    </row>
    <row r="125" spans="1:4" ht="15">
      <c r="A125" s="4" t="s">
        <v>1</v>
      </c>
      <c r="B125" s="30"/>
      <c r="C125" s="30"/>
      <c r="D125" s="13"/>
    </row>
    <row r="126" spans="1:4" ht="15">
      <c r="A126" s="5" t="s">
        <v>4</v>
      </c>
      <c r="B126" s="32">
        <v>34201.53</v>
      </c>
      <c r="C126" s="32">
        <v>34201.53</v>
      </c>
      <c r="D126" s="13"/>
    </row>
    <row r="127" spans="1:8" ht="15">
      <c r="A127" s="90" t="s">
        <v>19</v>
      </c>
      <c r="B127" s="90"/>
      <c r="C127" s="90"/>
      <c r="D127" s="91"/>
      <c r="E127" s="60"/>
      <c r="F127" s="60"/>
      <c r="G127" s="60"/>
      <c r="H127" s="60"/>
    </row>
    <row r="128" spans="1:8" ht="15">
      <c r="A128" s="3" t="s">
        <v>21</v>
      </c>
      <c r="B128" s="9">
        <v>618492.04088</v>
      </c>
      <c r="C128" s="9">
        <f>C130+C131+C132</f>
        <v>618492.04088</v>
      </c>
      <c r="D128" s="14"/>
      <c r="E128" s="60"/>
      <c r="F128" s="61"/>
      <c r="G128" s="61"/>
      <c r="H128" s="61"/>
    </row>
    <row r="129" spans="1:8" ht="15">
      <c r="A129" s="4" t="s">
        <v>1</v>
      </c>
      <c r="B129" s="9"/>
      <c r="C129" s="9"/>
      <c r="D129" s="14"/>
      <c r="E129" s="60"/>
      <c r="F129" s="60"/>
      <c r="G129" s="60"/>
      <c r="H129" s="60"/>
    </row>
    <row r="130" spans="1:8" ht="15">
      <c r="A130" s="5" t="s">
        <v>4</v>
      </c>
      <c r="B130" s="9">
        <v>211575.14088</v>
      </c>
      <c r="C130" s="9">
        <f>C139+C142+C146+C149+C136+C152</f>
        <v>211575.14088</v>
      </c>
      <c r="D130" s="14"/>
      <c r="E130" s="27"/>
      <c r="F130" s="60"/>
      <c r="G130" s="60"/>
      <c r="H130" s="60"/>
    </row>
    <row r="131" spans="1:8" ht="15">
      <c r="A131" s="5" t="s">
        <v>25</v>
      </c>
      <c r="B131" s="9">
        <v>3551.55</v>
      </c>
      <c r="C131" s="9">
        <f>C143</f>
        <v>3551.55</v>
      </c>
      <c r="D131" s="14"/>
      <c r="E131" s="60"/>
      <c r="F131" s="60"/>
      <c r="G131" s="60"/>
      <c r="H131" s="60"/>
    </row>
    <row r="132" spans="1:8" ht="15">
      <c r="A132" s="5" t="s">
        <v>37</v>
      </c>
      <c r="B132" s="9">
        <v>403365.35</v>
      </c>
      <c r="C132" s="9">
        <f>C155</f>
        <v>403365.35</v>
      </c>
      <c r="D132" s="14"/>
      <c r="E132" s="60"/>
      <c r="F132" s="60"/>
      <c r="G132" s="60"/>
      <c r="H132" s="60"/>
    </row>
    <row r="133" spans="1:8" ht="15">
      <c r="A133" s="4" t="s">
        <v>2</v>
      </c>
      <c r="B133" s="9"/>
      <c r="C133" s="9"/>
      <c r="D133" s="14"/>
      <c r="E133" s="60"/>
      <c r="F133" s="60"/>
      <c r="G133" s="60"/>
      <c r="H133" s="60"/>
    </row>
    <row r="134" spans="1:4" ht="60">
      <c r="A134" s="57" t="s">
        <v>113</v>
      </c>
      <c r="B134" s="35">
        <v>0</v>
      </c>
      <c r="C134" s="35">
        <f>C136</f>
        <v>0</v>
      </c>
      <c r="D134" s="62"/>
    </row>
    <row r="135" spans="1:4" ht="15">
      <c r="A135" s="4" t="s">
        <v>1</v>
      </c>
      <c r="B135" s="30"/>
      <c r="C135" s="30"/>
      <c r="D135" s="39"/>
    </row>
    <row r="136" spans="1:4" ht="15">
      <c r="A136" s="5" t="s">
        <v>4</v>
      </c>
      <c r="B136" s="32">
        <v>0</v>
      </c>
      <c r="C136" s="32">
        <v>0</v>
      </c>
      <c r="D136" s="13"/>
    </row>
    <row r="137" spans="1:4" ht="120">
      <c r="A137" s="57" t="s">
        <v>7</v>
      </c>
      <c r="B137" s="35">
        <v>37862.80088</v>
      </c>
      <c r="C137" s="35">
        <f>C139</f>
        <v>37862.80088</v>
      </c>
      <c r="D137" s="62" t="s">
        <v>70</v>
      </c>
    </row>
    <row r="138" spans="1:4" ht="15">
      <c r="A138" s="4" t="s">
        <v>1</v>
      </c>
      <c r="B138" s="30"/>
      <c r="C138" s="30"/>
      <c r="D138" s="39"/>
    </row>
    <row r="139" spans="1:4" ht="15">
      <c r="A139" s="5" t="s">
        <v>4</v>
      </c>
      <c r="B139" s="32">
        <v>37862.80088</v>
      </c>
      <c r="C139" s="32">
        <f>22553.88+14597.59+711.33088</f>
        <v>37862.80088</v>
      </c>
      <c r="D139" s="13"/>
    </row>
    <row r="140" spans="1:4" ht="111.75" customHeight="1">
      <c r="A140" s="57" t="s">
        <v>104</v>
      </c>
      <c r="B140" s="35">
        <v>37263.89</v>
      </c>
      <c r="C140" s="63">
        <f>C142+C143</f>
        <v>37263.89</v>
      </c>
      <c r="D140" s="31" t="s">
        <v>105</v>
      </c>
    </row>
    <row r="141" spans="1:4" ht="15">
      <c r="A141" s="4" t="s">
        <v>1</v>
      </c>
      <c r="B141" s="30"/>
      <c r="C141" s="64"/>
      <c r="D141" s="13"/>
    </row>
    <row r="142" spans="1:4" ht="15">
      <c r="A142" s="5" t="s">
        <v>4</v>
      </c>
      <c r="B142" s="32">
        <v>33712.34</v>
      </c>
      <c r="C142" s="65">
        <v>33712.34</v>
      </c>
      <c r="D142" s="13"/>
    </row>
    <row r="143" spans="1:4" ht="15">
      <c r="A143" s="5" t="s">
        <v>25</v>
      </c>
      <c r="B143" s="32">
        <v>3551.55</v>
      </c>
      <c r="C143" s="32">
        <v>3551.55</v>
      </c>
      <c r="D143" s="34"/>
    </row>
    <row r="144" spans="1:4" ht="45">
      <c r="A144" s="57" t="s">
        <v>112</v>
      </c>
      <c r="B144" s="32">
        <v>0</v>
      </c>
      <c r="C144" s="32">
        <f>C146</f>
        <v>0</v>
      </c>
      <c r="D144" s="16"/>
    </row>
    <row r="145" spans="1:4" ht="15">
      <c r="A145" s="4" t="s">
        <v>1</v>
      </c>
      <c r="B145" s="30"/>
      <c r="C145" s="30"/>
      <c r="D145" s="13"/>
    </row>
    <row r="146" spans="1:4" ht="15">
      <c r="A146" s="5" t="s">
        <v>4</v>
      </c>
      <c r="B146" s="32">
        <v>0</v>
      </c>
      <c r="C146" s="32">
        <v>0</v>
      </c>
      <c r="D146" s="16"/>
    </row>
    <row r="147" spans="1:4" ht="75">
      <c r="A147" s="57" t="s">
        <v>8</v>
      </c>
      <c r="B147" s="32">
        <v>140000</v>
      </c>
      <c r="C147" s="32">
        <f>C149</f>
        <v>140000</v>
      </c>
      <c r="D147" s="31" t="s">
        <v>79</v>
      </c>
    </row>
    <row r="148" spans="1:4" ht="15">
      <c r="A148" s="4" t="s">
        <v>1</v>
      </c>
      <c r="B148" s="30"/>
      <c r="C148" s="30"/>
      <c r="D148" s="13"/>
    </row>
    <row r="149" spans="1:4" ht="15">
      <c r="A149" s="5" t="s">
        <v>4</v>
      </c>
      <c r="B149" s="32">
        <v>140000</v>
      </c>
      <c r="C149" s="32">
        <f>50000+90000</f>
        <v>140000</v>
      </c>
      <c r="D149" s="13"/>
    </row>
    <row r="150" spans="1:4" ht="30">
      <c r="A150" s="57" t="s">
        <v>92</v>
      </c>
      <c r="B150" s="32">
        <v>0</v>
      </c>
      <c r="C150" s="32">
        <f>C152</f>
        <v>0</v>
      </c>
      <c r="D150" s="31"/>
    </row>
    <row r="151" spans="1:4" ht="15">
      <c r="A151" s="4" t="s">
        <v>1</v>
      </c>
      <c r="B151" s="30"/>
      <c r="C151" s="30"/>
      <c r="D151" s="13"/>
    </row>
    <row r="152" spans="1:4" ht="15">
      <c r="A152" s="5" t="s">
        <v>4</v>
      </c>
      <c r="B152" s="32">
        <v>0</v>
      </c>
      <c r="C152" s="32">
        <v>0</v>
      </c>
      <c r="D152" s="13"/>
    </row>
    <row r="153" spans="1:4" ht="108.75" customHeight="1">
      <c r="A153" s="57" t="s">
        <v>9</v>
      </c>
      <c r="B153" s="32">
        <v>403365.35</v>
      </c>
      <c r="C153" s="32">
        <f>C155</f>
        <v>403365.35</v>
      </c>
      <c r="D153" s="31" t="s">
        <v>110</v>
      </c>
    </row>
    <row r="154" spans="1:4" ht="15">
      <c r="A154" s="4" t="s">
        <v>1</v>
      </c>
      <c r="B154" s="30"/>
      <c r="C154" s="30"/>
      <c r="D154" s="13"/>
    </row>
    <row r="155" spans="1:8" ht="15">
      <c r="A155" s="5" t="s">
        <v>37</v>
      </c>
      <c r="B155" s="64">
        <v>403365.35</v>
      </c>
      <c r="C155" s="30">
        <v>403365.35</v>
      </c>
      <c r="D155" s="34"/>
      <c r="E155" s="60"/>
      <c r="F155" s="60"/>
      <c r="G155" s="60"/>
      <c r="H155" s="60"/>
    </row>
    <row r="156" spans="1:8" ht="49.5" customHeight="1">
      <c r="A156" s="87" t="s">
        <v>41</v>
      </c>
      <c r="B156" s="90"/>
      <c r="C156" s="90"/>
      <c r="D156" s="91"/>
      <c r="E156" s="60"/>
      <c r="F156" s="60"/>
      <c r="G156" s="60"/>
      <c r="H156" s="60"/>
    </row>
    <row r="157" spans="1:8" ht="15">
      <c r="A157" s="3" t="s">
        <v>21</v>
      </c>
      <c r="B157" s="2">
        <v>275974.16684</v>
      </c>
      <c r="C157" s="2">
        <f>C159</f>
        <v>275974.16684</v>
      </c>
      <c r="D157" s="15"/>
      <c r="E157" s="26"/>
      <c r="F157" s="49"/>
      <c r="G157" s="49"/>
      <c r="H157" s="26"/>
    </row>
    <row r="158" spans="1:8" ht="15">
      <c r="A158" s="4" t="s">
        <v>1</v>
      </c>
      <c r="B158" s="2"/>
      <c r="C158" s="2"/>
      <c r="D158" s="15"/>
      <c r="E158" s="26"/>
      <c r="F158" s="26"/>
      <c r="G158" s="26"/>
      <c r="H158" s="26"/>
    </row>
    <row r="159" spans="1:8" ht="15">
      <c r="A159" s="5" t="s">
        <v>4</v>
      </c>
      <c r="B159" s="2">
        <v>275974.16684</v>
      </c>
      <c r="C159" s="2">
        <f>C163+C166+C169+C172+C175</f>
        <v>275974.16684</v>
      </c>
      <c r="D159" s="15"/>
      <c r="E159" s="26"/>
      <c r="F159" s="26"/>
      <c r="G159" s="26"/>
      <c r="H159" s="26"/>
    </row>
    <row r="160" spans="1:8" ht="15">
      <c r="A160" s="4" t="s">
        <v>2</v>
      </c>
      <c r="B160" s="2"/>
      <c r="C160" s="2"/>
      <c r="D160" s="15"/>
      <c r="E160" s="26"/>
      <c r="F160" s="26"/>
      <c r="G160" s="26"/>
      <c r="H160" s="26"/>
    </row>
    <row r="161" spans="1:4" ht="150">
      <c r="A161" s="57" t="s">
        <v>98</v>
      </c>
      <c r="B161" s="32">
        <v>50019.93062</v>
      </c>
      <c r="C161" s="32">
        <f>C163</f>
        <v>50019.93062</v>
      </c>
      <c r="D161" s="31" t="s">
        <v>93</v>
      </c>
    </row>
    <row r="162" spans="1:4" ht="15">
      <c r="A162" s="4" t="s">
        <v>1</v>
      </c>
      <c r="B162" s="30"/>
      <c r="C162" s="30"/>
      <c r="D162" s="13"/>
    </row>
    <row r="163" spans="1:4" ht="15">
      <c r="A163" s="5" t="s">
        <v>4</v>
      </c>
      <c r="B163" s="32">
        <v>50019.93062</v>
      </c>
      <c r="C163" s="32">
        <f>9033.75+40986.18062</f>
        <v>50019.93062</v>
      </c>
      <c r="D163" s="13"/>
    </row>
    <row r="164" spans="1:4" ht="399.75" customHeight="1">
      <c r="A164" s="57" t="s">
        <v>106</v>
      </c>
      <c r="B164" s="32">
        <v>9915.14207</v>
      </c>
      <c r="C164" s="32">
        <f>C166</f>
        <v>9915.14207</v>
      </c>
      <c r="D164" s="31" t="s">
        <v>78</v>
      </c>
    </row>
    <row r="165" spans="1:4" ht="15">
      <c r="A165" s="4" t="s">
        <v>1</v>
      </c>
      <c r="B165" s="30"/>
      <c r="C165" s="30"/>
      <c r="D165" s="13"/>
    </row>
    <row r="166" spans="1:4" ht="15">
      <c r="A166" s="5" t="s">
        <v>4</v>
      </c>
      <c r="B166" s="32">
        <v>9915.14207</v>
      </c>
      <c r="C166" s="32">
        <v>9915.14207</v>
      </c>
      <c r="D166" s="13"/>
    </row>
    <row r="167" spans="1:4" ht="75">
      <c r="A167" s="57" t="s">
        <v>71</v>
      </c>
      <c r="B167" s="32">
        <v>64208.72</v>
      </c>
      <c r="C167" s="32">
        <f>C169</f>
        <v>64208.72</v>
      </c>
      <c r="D167" s="31" t="s">
        <v>111</v>
      </c>
    </row>
    <row r="168" spans="1:4" ht="15">
      <c r="A168" s="4" t="s">
        <v>1</v>
      </c>
      <c r="B168" s="30"/>
      <c r="C168" s="30"/>
      <c r="D168" s="13"/>
    </row>
    <row r="169" spans="1:4" ht="15">
      <c r="A169" s="5" t="s">
        <v>4</v>
      </c>
      <c r="B169" s="32">
        <v>64208.72</v>
      </c>
      <c r="C169" s="32">
        <v>64208.72</v>
      </c>
      <c r="D169" s="13"/>
    </row>
    <row r="170" spans="1:4" ht="107.25" customHeight="1">
      <c r="A170" s="57" t="s">
        <v>72</v>
      </c>
      <c r="B170" s="32">
        <v>13514.07</v>
      </c>
      <c r="C170" s="32">
        <f>C172</f>
        <v>13514.07</v>
      </c>
      <c r="D170" s="31" t="s">
        <v>73</v>
      </c>
    </row>
    <row r="171" spans="1:4" ht="15">
      <c r="A171" s="4" t="s">
        <v>1</v>
      </c>
      <c r="B171" s="32"/>
      <c r="C171" s="32"/>
      <c r="D171" s="13"/>
    </row>
    <row r="172" spans="1:4" ht="15">
      <c r="A172" s="5" t="s">
        <v>4</v>
      </c>
      <c r="B172" s="32">
        <v>13514.07</v>
      </c>
      <c r="C172" s="32">
        <v>13514.07</v>
      </c>
      <c r="D172" s="13"/>
    </row>
    <row r="173" spans="1:4" ht="181.5" customHeight="1">
      <c r="A173" s="57" t="s">
        <v>56</v>
      </c>
      <c r="B173" s="32">
        <v>138316.30415</v>
      </c>
      <c r="C173" s="32">
        <f>C175</f>
        <v>138316.30415</v>
      </c>
      <c r="D173" s="31" t="s">
        <v>74</v>
      </c>
    </row>
    <row r="174" spans="1:4" ht="15">
      <c r="A174" s="4" t="s">
        <v>1</v>
      </c>
      <c r="B174" s="32"/>
      <c r="C174" s="32"/>
      <c r="D174" s="13"/>
    </row>
    <row r="175" spans="1:4" ht="15">
      <c r="A175" s="5" t="s">
        <v>4</v>
      </c>
      <c r="B175" s="32">
        <v>138316.30415</v>
      </c>
      <c r="C175" s="32">
        <v>138316.30415</v>
      </c>
      <c r="D175" s="13"/>
    </row>
    <row r="176" spans="1:8" ht="15">
      <c r="A176" s="87" t="s">
        <v>11</v>
      </c>
      <c r="B176" s="87"/>
      <c r="C176" s="87"/>
      <c r="D176" s="88"/>
      <c r="E176" s="26"/>
      <c r="F176" s="26"/>
      <c r="G176" s="26"/>
      <c r="H176" s="26"/>
    </row>
    <row r="177" spans="1:8" ht="15">
      <c r="A177" s="3" t="s">
        <v>21</v>
      </c>
      <c r="B177" s="2">
        <v>1031.48</v>
      </c>
      <c r="C177" s="2">
        <f>C179</f>
        <v>1031.48</v>
      </c>
      <c r="D177" s="15"/>
      <c r="E177" s="26"/>
      <c r="F177" s="26"/>
      <c r="G177" s="26"/>
      <c r="H177" s="26"/>
    </row>
    <row r="178" spans="1:8" ht="15">
      <c r="A178" s="4" t="s">
        <v>1</v>
      </c>
      <c r="B178" s="2"/>
      <c r="C178" s="2"/>
      <c r="D178" s="15"/>
      <c r="E178" s="26"/>
      <c r="F178" s="26"/>
      <c r="G178" s="26"/>
      <c r="H178" s="26"/>
    </row>
    <row r="179" spans="1:8" ht="15">
      <c r="A179" s="5" t="s">
        <v>4</v>
      </c>
      <c r="B179" s="2">
        <v>1031.48</v>
      </c>
      <c r="C179" s="2">
        <f>C183</f>
        <v>1031.48</v>
      </c>
      <c r="D179" s="15"/>
      <c r="E179" s="26"/>
      <c r="F179" s="26"/>
      <c r="G179" s="26"/>
      <c r="H179" s="26"/>
    </row>
    <row r="180" spans="1:8" ht="15">
      <c r="A180" s="4" t="s">
        <v>2</v>
      </c>
      <c r="B180" s="2"/>
      <c r="C180" s="2"/>
      <c r="D180" s="15"/>
      <c r="E180" s="26"/>
      <c r="F180" s="26"/>
      <c r="G180" s="26"/>
      <c r="H180" s="26"/>
    </row>
    <row r="181" spans="1:4" ht="60">
      <c r="A181" s="57" t="s">
        <v>6</v>
      </c>
      <c r="B181" s="35">
        <v>1031.48</v>
      </c>
      <c r="C181" s="35">
        <v>1031.48</v>
      </c>
      <c r="D181" s="16" t="s">
        <v>94</v>
      </c>
    </row>
    <row r="182" spans="1:4" ht="15">
      <c r="A182" s="4" t="s">
        <v>1</v>
      </c>
      <c r="B182" s="30"/>
      <c r="C182" s="30"/>
      <c r="D182" s="13"/>
    </row>
    <row r="183" spans="1:4" ht="15">
      <c r="A183" s="5" t="s">
        <v>4</v>
      </c>
      <c r="B183" s="35">
        <v>1031.48</v>
      </c>
      <c r="C183" s="35">
        <v>1031.48</v>
      </c>
      <c r="D183" s="13"/>
    </row>
    <row r="184" spans="1:8" ht="15">
      <c r="A184" s="87" t="s">
        <v>15</v>
      </c>
      <c r="B184" s="87"/>
      <c r="C184" s="87"/>
      <c r="D184" s="88"/>
      <c r="E184" s="26"/>
      <c r="F184" s="26"/>
      <c r="G184" s="26"/>
      <c r="H184" s="26"/>
    </row>
    <row r="185" spans="1:8" ht="15">
      <c r="A185" s="3" t="s">
        <v>21</v>
      </c>
      <c r="B185" s="2">
        <v>24126.22</v>
      </c>
      <c r="C185" s="2">
        <f>C187</f>
        <v>24126.22</v>
      </c>
      <c r="D185" s="66"/>
      <c r="E185" s="26"/>
      <c r="F185" s="26"/>
      <c r="G185" s="26"/>
      <c r="H185" s="26"/>
    </row>
    <row r="186" spans="1:8" ht="15">
      <c r="A186" s="4" t="s">
        <v>1</v>
      </c>
      <c r="B186" s="2"/>
      <c r="C186" s="2"/>
      <c r="D186" s="66"/>
      <c r="E186" s="26"/>
      <c r="F186" s="26"/>
      <c r="G186" s="26"/>
      <c r="H186" s="26"/>
    </row>
    <row r="187" spans="1:8" ht="15">
      <c r="A187" s="5" t="s">
        <v>4</v>
      </c>
      <c r="B187" s="2">
        <v>24126.22</v>
      </c>
      <c r="C187" s="2">
        <f>C189</f>
        <v>24126.22</v>
      </c>
      <c r="D187" s="66"/>
      <c r="E187" s="26"/>
      <c r="F187" s="26"/>
      <c r="G187" s="26"/>
      <c r="H187" s="26"/>
    </row>
    <row r="188" spans="1:8" ht="15">
      <c r="A188" s="4" t="s">
        <v>2</v>
      </c>
      <c r="B188" s="2"/>
      <c r="C188" s="2"/>
      <c r="D188" s="66"/>
      <c r="E188" s="26"/>
      <c r="F188" s="26"/>
      <c r="G188" s="26"/>
      <c r="H188" s="26"/>
    </row>
    <row r="189" spans="1:4" ht="120">
      <c r="A189" s="57" t="s">
        <v>30</v>
      </c>
      <c r="B189" s="32">
        <v>24126.22</v>
      </c>
      <c r="C189" s="32">
        <f>C191</f>
        <v>24126.22</v>
      </c>
      <c r="D189" s="31" t="s">
        <v>77</v>
      </c>
    </row>
    <row r="190" spans="1:4" ht="15">
      <c r="A190" s="4" t="s">
        <v>1</v>
      </c>
      <c r="B190" s="30"/>
      <c r="C190" s="30"/>
      <c r="D190" s="13"/>
    </row>
    <row r="191" spans="1:4" ht="15">
      <c r="A191" s="5" t="s">
        <v>4</v>
      </c>
      <c r="B191" s="32">
        <v>24126.22</v>
      </c>
      <c r="C191" s="32">
        <v>24126.22</v>
      </c>
      <c r="D191" s="13"/>
    </row>
    <row r="192" spans="1:8" ht="15">
      <c r="A192" s="87" t="s">
        <v>16</v>
      </c>
      <c r="B192" s="87"/>
      <c r="C192" s="87"/>
      <c r="D192" s="88"/>
      <c r="E192" s="26"/>
      <c r="F192" s="26"/>
      <c r="G192" s="26"/>
      <c r="H192" s="26"/>
    </row>
    <row r="193" spans="1:8" ht="15">
      <c r="A193" s="3" t="s">
        <v>21</v>
      </c>
      <c r="B193" s="2">
        <v>48596.29</v>
      </c>
      <c r="C193" s="2">
        <f>C195</f>
        <v>48596.29</v>
      </c>
      <c r="D193" s="15"/>
      <c r="E193" s="26"/>
      <c r="F193" s="26"/>
      <c r="G193" s="26"/>
      <c r="H193" s="26"/>
    </row>
    <row r="194" spans="1:8" ht="15">
      <c r="A194" s="4" t="s">
        <v>1</v>
      </c>
      <c r="B194" s="2"/>
      <c r="C194" s="2"/>
      <c r="D194" s="15"/>
      <c r="E194" s="26"/>
      <c r="F194" s="26"/>
      <c r="G194" s="26"/>
      <c r="H194" s="26"/>
    </row>
    <row r="195" spans="1:8" ht="15">
      <c r="A195" s="5" t="s">
        <v>4</v>
      </c>
      <c r="B195" s="2">
        <v>48596.29</v>
      </c>
      <c r="C195" s="2">
        <f>C197</f>
        <v>48596.29</v>
      </c>
      <c r="D195" s="15"/>
      <c r="E195" s="26"/>
      <c r="F195" s="26"/>
      <c r="G195" s="26"/>
      <c r="H195" s="26"/>
    </row>
    <row r="196" spans="1:8" ht="15">
      <c r="A196" s="4" t="s">
        <v>2</v>
      </c>
      <c r="B196" s="2"/>
      <c r="C196" s="2"/>
      <c r="D196" s="15"/>
      <c r="E196" s="26"/>
      <c r="F196" s="26"/>
      <c r="G196" s="26"/>
      <c r="H196" s="26"/>
    </row>
    <row r="197" spans="1:4" ht="165">
      <c r="A197" s="67" t="s">
        <v>99</v>
      </c>
      <c r="B197" s="32">
        <v>48596.29</v>
      </c>
      <c r="C197" s="32">
        <f>C199</f>
        <v>48596.29</v>
      </c>
      <c r="D197" s="19" t="s">
        <v>76</v>
      </c>
    </row>
    <row r="198" spans="1:4" ht="15">
      <c r="A198" s="4" t="s">
        <v>1</v>
      </c>
      <c r="B198" s="30"/>
      <c r="C198" s="30"/>
      <c r="D198" s="13"/>
    </row>
    <row r="199" spans="1:4" ht="15">
      <c r="A199" s="5" t="s">
        <v>4</v>
      </c>
      <c r="B199" s="32">
        <v>48596.29</v>
      </c>
      <c r="C199" s="32">
        <v>48596.29</v>
      </c>
      <c r="D199" s="13"/>
    </row>
    <row r="200" spans="1:4" ht="15">
      <c r="A200" s="104" t="s">
        <v>20</v>
      </c>
      <c r="B200" s="105"/>
      <c r="C200" s="105"/>
      <c r="D200" s="106"/>
    </row>
    <row r="201" spans="1:4" ht="21" customHeight="1">
      <c r="A201" s="57" t="s">
        <v>107</v>
      </c>
      <c r="B201" s="32">
        <v>70295.57672</v>
      </c>
      <c r="C201" s="32">
        <f>C203</f>
        <v>70295.57672</v>
      </c>
      <c r="D201" s="31"/>
    </row>
    <row r="202" spans="1:4" ht="15">
      <c r="A202" s="4" t="s">
        <v>1</v>
      </c>
      <c r="B202" s="32"/>
      <c r="C202" s="32"/>
      <c r="D202" s="13"/>
    </row>
    <row r="203" spans="1:4" ht="60">
      <c r="A203" s="5" t="s">
        <v>4</v>
      </c>
      <c r="B203" s="32">
        <v>70295.57672</v>
      </c>
      <c r="C203" s="32">
        <f>51839.11043+16562.77307+1893.69322</f>
        <v>70295.57672</v>
      </c>
      <c r="D203" s="31" t="s">
        <v>75</v>
      </c>
    </row>
    <row r="204" spans="1:4" ht="15.75">
      <c r="A204" s="68" t="s">
        <v>42</v>
      </c>
      <c r="B204" s="69"/>
      <c r="C204" s="69"/>
      <c r="D204" s="69"/>
    </row>
    <row r="205" spans="1:4" ht="51" customHeight="1">
      <c r="A205" s="103" t="s">
        <v>95</v>
      </c>
      <c r="B205" s="103"/>
      <c r="C205" s="103"/>
      <c r="D205" s="103"/>
    </row>
    <row r="206" spans="1:4" ht="41.25" customHeight="1">
      <c r="A206" s="98" t="s">
        <v>84</v>
      </c>
      <c r="B206" s="98"/>
      <c r="C206" s="98"/>
      <c r="D206" s="98"/>
    </row>
    <row r="207" spans="1:4" ht="15.75">
      <c r="A207" s="98" t="s">
        <v>96</v>
      </c>
      <c r="B207" s="98"/>
      <c r="C207" s="98"/>
      <c r="D207" s="98"/>
    </row>
    <row r="208" spans="1:4" ht="15">
      <c r="A208" s="70" t="s">
        <v>86</v>
      </c>
      <c r="B208" s="69"/>
      <c r="C208" s="102" t="s">
        <v>85</v>
      </c>
      <c r="D208" s="102"/>
    </row>
    <row r="209" spans="1:4" ht="15">
      <c r="A209" s="71" t="s">
        <v>87</v>
      </c>
      <c r="B209" s="69"/>
      <c r="C209" s="72"/>
      <c r="D209" s="72"/>
    </row>
  </sheetData>
  <sheetProtection/>
  <mergeCells count="24">
    <mergeCell ref="A207:D207"/>
    <mergeCell ref="C208:D208"/>
    <mergeCell ref="A205:D205"/>
    <mergeCell ref="A156:D156"/>
    <mergeCell ref="A200:D200"/>
    <mergeCell ref="A127:D127"/>
    <mergeCell ref="A176:D176"/>
    <mergeCell ref="A184:D184"/>
    <mergeCell ref="A111:D111"/>
    <mergeCell ref="A69:D69"/>
    <mergeCell ref="D45:D49"/>
    <mergeCell ref="D50:D54"/>
    <mergeCell ref="A206:D206"/>
    <mergeCell ref="D55:D57"/>
    <mergeCell ref="A2:D2"/>
    <mergeCell ref="D4:D5"/>
    <mergeCell ref="B4:C4"/>
    <mergeCell ref="A4:A5"/>
    <mergeCell ref="A15:D15"/>
    <mergeCell ref="A192:D192"/>
    <mergeCell ref="A90:D90"/>
    <mergeCell ref="A119:D119"/>
    <mergeCell ref="D30:D34"/>
    <mergeCell ref="D35:D39"/>
  </mergeCells>
  <printOptions horizontalCentered="1"/>
  <pageMargins left="0.5118110236220472" right="0.31496062992125984" top="0.35433070866141736" bottom="0.35433070866141736" header="0" footer="0"/>
  <pageSetup fitToHeight="10" horizontalDpi="600" verticalDpi="600" orientation="portrait" paperSize="9" scale="58" r:id="rId1"/>
  <rowBreaks count="1" manualBreakCount="1">
    <brk id="57" max="3" man="1"/>
  </rowBreaks>
</worksheet>
</file>

<file path=xl/worksheets/sheet2.xml><?xml version="1.0" encoding="utf-8"?>
<worksheet xmlns="http://schemas.openxmlformats.org/spreadsheetml/2006/main" xmlns:r="http://schemas.openxmlformats.org/officeDocument/2006/relationships">
  <dimension ref="A1:H209"/>
  <sheetViews>
    <sheetView zoomScale="70" zoomScaleNormal="70" zoomScalePageLayoutView="0" workbookViewId="0" topLeftCell="A112">
      <selection activeCell="E131" sqref="E131"/>
    </sheetView>
  </sheetViews>
  <sheetFormatPr defaultColWidth="9.140625" defaultRowHeight="15"/>
  <cols>
    <col min="1" max="1" width="64.00390625" style="17" customWidth="1"/>
    <col min="2" max="2" width="18.57421875" style="18" customWidth="1"/>
    <col min="3" max="3" width="22.7109375" style="17" customWidth="1"/>
    <col min="4" max="4" width="4.00390625" style="12" customWidth="1"/>
    <col min="5" max="5" width="21.28125" style="17" customWidth="1"/>
    <col min="6" max="8" width="9.8515625" style="17" customWidth="1"/>
    <col min="9" max="16384" width="9.140625" style="17" customWidth="1"/>
  </cols>
  <sheetData>
    <row r="1" ht="15">
      <c r="D1" s="73" t="s">
        <v>28</v>
      </c>
    </row>
    <row r="2" spans="1:4" ht="39" customHeight="1">
      <c r="A2" s="80" t="s">
        <v>97</v>
      </c>
      <c r="B2" s="80"/>
      <c r="C2" s="80"/>
      <c r="D2" s="80"/>
    </row>
    <row r="3" spans="1:4" ht="6" customHeight="1">
      <c r="A3" s="41"/>
      <c r="B3" s="42"/>
      <c r="C3" s="41"/>
      <c r="D3" s="43"/>
    </row>
    <row r="4" spans="1:6" ht="15">
      <c r="A4" s="84" t="s">
        <v>0</v>
      </c>
      <c r="B4" s="83" t="s">
        <v>82</v>
      </c>
      <c r="C4" s="83"/>
      <c r="D4" s="81" t="s">
        <v>33</v>
      </c>
      <c r="F4" s="44"/>
    </row>
    <row r="5" spans="1:6" ht="30">
      <c r="A5" s="84"/>
      <c r="B5" s="10" t="s">
        <v>35</v>
      </c>
      <c r="C5" s="74" t="s">
        <v>36</v>
      </c>
      <c r="D5" s="82"/>
      <c r="F5" s="45"/>
    </row>
    <row r="6" spans="1:6" ht="28.5">
      <c r="A6" s="7" t="s">
        <v>10</v>
      </c>
      <c r="B6" s="8">
        <f>B8+B9+B10+B11+B12+B13</f>
        <v>4663253.13795</v>
      </c>
      <c r="C6" s="8">
        <f>C8+C9+C10+C11+C12+C13</f>
        <v>4698218.34571</v>
      </c>
      <c r="D6" s="13"/>
      <c r="F6" s="46"/>
    </row>
    <row r="7" spans="1:6" ht="15">
      <c r="A7" s="4" t="s">
        <v>1</v>
      </c>
      <c r="B7" s="8"/>
      <c r="C7" s="8"/>
      <c r="D7" s="13"/>
      <c r="F7" s="46"/>
    </row>
    <row r="8" spans="1:8" ht="15">
      <c r="A8" s="5" t="s">
        <v>4</v>
      </c>
      <c r="B8" s="8">
        <f>B18+B72+B93+B122+B130+B159+B179+B187+B195+B203+B114</f>
        <v>2382491.9679500004</v>
      </c>
      <c r="C8" s="8">
        <f>C18+C72+C93+C122+C130+C159+C179+C187+C195+C203+C114</f>
        <v>2685412.5886700004</v>
      </c>
      <c r="D8" s="13"/>
      <c r="E8" s="18"/>
      <c r="F8" s="46"/>
      <c r="H8" s="18"/>
    </row>
    <row r="9" spans="1:6" ht="15">
      <c r="A9" s="5" t="s">
        <v>3</v>
      </c>
      <c r="B9" s="8">
        <f>B94+B19</f>
        <v>1114948</v>
      </c>
      <c r="C9" s="8">
        <f>C94+C19</f>
        <v>1111367.1013800001</v>
      </c>
      <c r="D9" s="13"/>
      <c r="F9" s="46"/>
    </row>
    <row r="10" spans="1:6" ht="15">
      <c r="A10" s="5" t="s">
        <v>24</v>
      </c>
      <c r="B10" s="8">
        <f>B73</f>
        <v>454237</v>
      </c>
      <c r="C10" s="8">
        <f>C73</f>
        <v>553406.31566</v>
      </c>
      <c r="D10" s="13"/>
      <c r="E10" s="75">
        <f>C8+C9+C11</f>
        <v>3901360.8100500004</v>
      </c>
      <c r="F10" s="46"/>
    </row>
    <row r="11" spans="1:7" ht="15">
      <c r="A11" s="5" t="s">
        <v>25</v>
      </c>
      <c r="B11" s="8">
        <f>B74+B95+B131+B20+0.01</f>
        <v>117135.45</v>
      </c>
      <c r="C11" s="8">
        <f>C74+C95+C131+C20</f>
        <v>104581.12</v>
      </c>
      <c r="D11" s="13"/>
      <c r="F11" s="46"/>
      <c r="G11" s="18"/>
    </row>
    <row r="12" spans="1:6" ht="15">
      <c r="A12" s="5" t="s">
        <v>37</v>
      </c>
      <c r="B12" s="8">
        <f>B132</f>
        <v>325337.1</v>
      </c>
      <c r="C12" s="8">
        <f>C132</f>
        <v>117365.35</v>
      </c>
      <c r="D12" s="13"/>
      <c r="F12" s="46"/>
    </row>
    <row r="13" spans="1:6" ht="15">
      <c r="A13" s="5" t="s">
        <v>38</v>
      </c>
      <c r="B13" s="8">
        <f>B96</f>
        <v>269103.62</v>
      </c>
      <c r="C13" s="8">
        <f>C96</f>
        <v>126085.87</v>
      </c>
      <c r="D13" s="13"/>
      <c r="F13" s="46"/>
    </row>
    <row r="14" spans="1:6" ht="15">
      <c r="A14" s="7" t="s">
        <v>27</v>
      </c>
      <c r="B14" s="28"/>
      <c r="C14" s="28"/>
      <c r="D14" s="13"/>
      <c r="F14" s="47"/>
    </row>
    <row r="15" spans="1:8" ht="34.5" customHeight="1">
      <c r="A15" s="85" t="s">
        <v>12</v>
      </c>
      <c r="B15" s="85"/>
      <c r="C15" s="85"/>
      <c r="D15" s="86"/>
      <c r="E15" s="48"/>
      <c r="F15" s="48"/>
      <c r="G15" s="48"/>
      <c r="H15" s="48"/>
    </row>
    <row r="16" spans="1:8" ht="15">
      <c r="A16" s="1" t="s">
        <v>21</v>
      </c>
      <c r="B16" s="2">
        <f>B18+B19+B20</f>
        <v>1665805.4989500002</v>
      </c>
      <c r="C16" s="75">
        <f>C18+C19+C20+0.01</f>
        <v>1682291.9680000003</v>
      </c>
      <c r="D16" s="19"/>
      <c r="E16" s="48">
        <f>C16/E10*100</f>
        <v>43.12064558772353</v>
      </c>
      <c r="F16" s="48"/>
      <c r="G16" s="48"/>
      <c r="H16" s="48"/>
    </row>
    <row r="17" spans="1:8" ht="15">
      <c r="A17" s="4" t="s">
        <v>1</v>
      </c>
      <c r="B17" s="2"/>
      <c r="C17" s="2"/>
      <c r="D17" s="19"/>
      <c r="E17" s="49"/>
      <c r="F17" s="48"/>
      <c r="G17" s="48"/>
      <c r="H17" s="48"/>
    </row>
    <row r="18" spans="1:8" ht="15">
      <c r="A18" s="5" t="s">
        <v>4</v>
      </c>
      <c r="B18" s="2">
        <f>B27+B42+B62+B68+B65+B24</f>
        <v>578664.86895</v>
      </c>
      <c r="C18" s="2">
        <f>C27+C42+C62+C68+C65+C24</f>
        <v>595151.31662</v>
      </c>
      <c r="D18" s="19"/>
      <c r="E18" s="48"/>
      <c r="F18" s="48"/>
      <c r="G18" s="48"/>
      <c r="H18" s="48"/>
    </row>
    <row r="19" spans="1:8" ht="15">
      <c r="A19" s="5" t="s">
        <v>39</v>
      </c>
      <c r="B19" s="2">
        <f>B28+B43</f>
        <v>1071828.8</v>
      </c>
      <c r="C19" s="2">
        <f>C28+C43</f>
        <v>1071828.80138</v>
      </c>
      <c r="D19" s="19"/>
      <c r="E19" s="48"/>
      <c r="F19" s="48"/>
      <c r="G19" s="48"/>
      <c r="H19" s="48"/>
    </row>
    <row r="20" spans="1:8" ht="15">
      <c r="A20" s="5" t="s">
        <v>40</v>
      </c>
      <c r="B20" s="2">
        <f>B29+B44</f>
        <v>15311.830000000002</v>
      </c>
      <c r="C20" s="2">
        <f>C29+C44</f>
        <v>15311.84</v>
      </c>
      <c r="D20" s="19"/>
      <c r="E20" s="48"/>
      <c r="F20" s="48"/>
      <c r="G20" s="48"/>
      <c r="H20" s="48"/>
    </row>
    <row r="21" spans="1:8" ht="15">
      <c r="A21" s="4" t="s">
        <v>2</v>
      </c>
      <c r="B21" s="2"/>
      <c r="C21" s="2"/>
      <c r="D21" s="19"/>
      <c r="E21" s="48"/>
      <c r="F21" s="48"/>
      <c r="G21" s="48"/>
      <c r="H21" s="48"/>
    </row>
    <row r="22" spans="1:4" s="51" customFormat="1" ht="114.75" customHeight="1">
      <c r="A22" s="50" t="s">
        <v>43</v>
      </c>
      <c r="B22" s="8">
        <f>B24</f>
        <v>85538.99895</v>
      </c>
      <c r="C22" s="8">
        <f>C24</f>
        <v>85528.99895</v>
      </c>
      <c r="D22" s="29" t="s">
        <v>48</v>
      </c>
    </row>
    <row r="23" spans="1:4" ht="15">
      <c r="A23" s="4" t="s">
        <v>1</v>
      </c>
      <c r="B23" s="30"/>
      <c r="C23" s="30"/>
      <c r="D23" s="13"/>
    </row>
    <row r="24" spans="1:4" ht="15">
      <c r="A24" s="5" t="s">
        <v>4</v>
      </c>
      <c r="B24" s="32">
        <v>85538.99895</v>
      </c>
      <c r="C24" s="32">
        <v>85528.99895</v>
      </c>
      <c r="D24" s="13"/>
    </row>
    <row r="25" spans="1:4" s="51" customFormat="1" ht="409.5">
      <c r="A25" s="50" t="s">
        <v>100</v>
      </c>
      <c r="B25" s="8">
        <f>B27+B28+B29</f>
        <v>419945.56000000006</v>
      </c>
      <c r="C25" s="8">
        <f>C27+C28+C29</f>
        <v>419945.55838</v>
      </c>
      <c r="D25" s="31" t="s">
        <v>55</v>
      </c>
    </row>
    <row r="26" spans="1:4" ht="15">
      <c r="A26" s="4" t="s">
        <v>1</v>
      </c>
      <c r="B26" s="30"/>
      <c r="C26" s="30"/>
      <c r="D26" s="13"/>
    </row>
    <row r="27" spans="1:8" ht="15">
      <c r="A27" s="5" t="s">
        <v>4</v>
      </c>
      <c r="B27" s="32">
        <v>121784.21</v>
      </c>
      <c r="C27" s="32">
        <f>31473.017+90311.19</f>
        <v>121784.207</v>
      </c>
      <c r="D27" s="13"/>
      <c r="H27" s="52"/>
    </row>
    <row r="28" spans="1:8" ht="15">
      <c r="A28" s="5" t="s">
        <v>39</v>
      </c>
      <c r="B28" s="32">
        <v>293961.89</v>
      </c>
      <c r="C28" s="32">
        <f>75969.35138+217992.54</f>
        <v>293961.89138</v>
      </c>
      <c r="D28" s="13"/>
      <c r="H28" s="52"/>
    </row>
    <row r="29" spans="1:8" ht="15">
      <c r="A29" s="5" t="s">
        <v>40</v>
      </c>
      <c r="B29" s="32">
        <v>4199.46</v>
      </c>
      <c r="C29" s="32">
        <f>C34+C39</f>
        <v>4199.46</v>
      </c>
      <c r="D29" s="13"/>
      <c r="H29" s="52"/>
    </row>
    <row r="30" spans="1:8" ht="15">
      <c r="A30" s="53" t="s">
        <v>88</v>
      </c>
      <c r="B30" s="33">
        <f>B32+B33+B34</f>
        <v>192445.56</v>
      </c>
      <c r="C30" s="33">
        <f>C33+C32+C34</f>
        <v>185598.36</v>
      </c>
      <c r="D30" s="92" t="s">
        <v>57</v>
      </c>
      <c r="H30" s="52"/>
    </row>
    <row r="31" spans="1:8" ht="15">
      <c r="A31" s="53" t="s">
        <v>1</v>
      </c>
      <c r="B31" s="33"/>
      <c r="C31" s="33"/>
      <c r="D31" s="93"/>
      <c r="H31" s="52"/>
    </row>
    <row r="32" spans="1:8" ht="15">
      <c r="A32" s="54" t="s">
        <v>49</v>
      </c>
      <c r="B32" s="33">
        <v>55809.21</v>
      </c>
      <c r="C32" s="33">
        <v>53823.52</v>
      </c>
      <c r="D32" s="93"/>
      <c r="H32" s="52"/>
    </row>
    <row r="33" spans="1:8" ht="15">
      <c r="A33" s="54" t="s">
        <v>39</v>
      </c>
      <c r="B33" s="33">
        <v>134711.89</v>
      </c>
      <c r="C33" s="33">
        <v>129918.85</v>
      </c>
      <c r="D33" s="93"/>
      <c r="H33" s="52"/>
    </row>
    <row r="34" spans="1:8" ht="15">
      <c r="A34" s="54" t="s">
        <v>40</v>
      </c>
      <c r="B34" s="33">
        <v>1924.46</v>
      </c>
      <c r="C34" s="33">
        <v>1855.99</v>
      </c>
      <c r="D34" s="94"/>
      <c r="H34" s="52"/>
    </row>
    <row r="35" spans="1:8" ht="30">
      <c r="A35" s="53" t="s">
        <v>50</v>
      </c>
      <c r="B35" s="33">
        <f>B37+B38+B39</f>
        <v>227500</v>
      </c>
      <c r="C35" s="33">
        <f>C37+C38+C39</f>
        <v>234347.2</v>
      </c>
      <c r="D35" s="95" t="s">
        <v>58</v>
      </c>
      <c r="H35" s="52"/>
    </row>
    <row r="36" spans="1:8" ht="15">
      <c r="A36" s="53" t="s">
        <v>1</v>
      </c>
      <c r="B36" s="33"/>
      <c r="C36" s="33"/>
      <c r="D36" s="95"/>
      <c r="H36" s="52"/>
    </row>
    <row r="37" spans="1:8" ht="15">
      <c r="A37" s="54" t="s">
        <v>49</v>
      </c>
      <c r="B37" s="33">
        <v>65975</v>
      </c>
      <c r="C37" s="33">
        <v>67960.69</v>
      </c>
      <c r="D37" s="95"/>
      <c r="H37" s="52"/>
    </row>
    <row r="38" spans="1:8" ht="15">
      <c r="A38" s="54" t="s">
        <v>39</v>
      </c>
      <c r="B38" s="33">
        <v>159250</v>
      </c>
      <c r="C38" s="33">
        <v>164043.04</v>
      </c>
      <c r="D38" s="95"/>
      <c r="H38" s="52"/>
    </row>
    <row r="39" spans="1:8" ht="15">
      <c r="A39" s="54" t="s">
        <v>40</v>
      </c>
      <c r="B39" s="33">
        <v>2275</v>
      </c>
      <c r="C39" s="33">
        <v>2343.47</v>
      </c>
      <c r="D39" s="95"/>
      <c r="H39" s="52"/>
    </row>
    <row r="40" spans="1:8" s="51" customFormat="1" ht="78.75" customHeight="1">
      <c r="A40" s="50" t="s">
        <v>83</v>
      </c>
      <c r="B40" s="8">
        <f>B42+B43+B44</f>
        <v>1111238.4300000002</v>
      </c>
      <c r="C40" s="8">
        <f>C42+C43+C44</f>
        <v>1111238.44</v>
      </c>
      <c r="D40" s="31" t="s">
        <v>54</v>
      </c>
      <c r="H40" s="52"/>
    </row>
    <row r="41" spans="1:8" ht="15">
      <c r="A41" s="4" t="s">
        <v>1</v>
      </c>
      <c r="B41" s="30"/>
      <c r="C41" s="30"/>
      <c r="D41" s="13"/>
      <c r="H41" s="52"/>
    </row>
    <row r="42" spans="1:8" ht="15">
      <c r="A42" s="5" t="s">
        <v>4</v>
      </c>
      <c r="B42" s="32">
        <f>322259.15</f>
        <v>322259.15</v>
      </c>
      <c r="C42" s="32">
        <f>C47+C52+C57</f>
        <v>322259.15</v>
      </c>
      <c r="D42" s="13"/>
      <c r="H42" s="52"/>
    </row>
    <row r="43" spans="1:8" ht="15">
      <c r="A43" s="5" t="s">
        <v>39</v>
      </c>
      <c r="B43" s="32">
        <v>777866.91</v>
      </c>
      <c r="C43" s="32">
        <f>C48+C53+C58</f>
        <v>777866.91</v>
      </c>
      <c r="D43" s="13"/>
      <c r="H43" s="52"/>
    </row>
    <row r="44" spans="1:8" ht="15">
      <c r="A44" s="5" t="s">
        <v>40</v>
      </c>
      <c r="B44" s="32">
        <v>11112.37</v>
      </c>
      <c r="C44" s="32">
        <f>C49+C54+C59</f>
        <v>11112.38</v>
      </c>
      <c r="D44" s="13"/>
      <c r="H44" s="52"/>
    </row>
    <row r="45" spans="1:8" ht="60">
      <c r="A45" s="53" t="s">
        <v>51</v>
      </c>
      <c r="B45" s="33">
        <f>B47+B48+B49</f>
        <v>266169.3</v>
      </c>
      <c r="C45" s="33">
        <f>C47+C48+C49</f>
        <v>236582.34000000003</v>
      </c>
      <c r="D45" s="95" t="s">
        <v>58</v>
      </c>
      <c r="H45" s="52"/>
    </row>
    <row r="46" spans="1:8" ht="15">
      <c r="A46" s="53" t="s">
        <v>1</v>
      </c>
      <c r="B46" s="33"/>
      <c r="C46" s="33"/>
      <c r="D46" s="95"/>
      <c r="H46" s="52"/>
    </row>
    <row r="47" spans="1:8" ht="15">
      <c r="A47" s="54" t="s">
        <v>49</v>
      </c>
      <c r="B47" s="33">
        <v>77189.1</v>
      </c>
      <c r="C47" s="33">
        <v>68608.88</v>
      </c>
      <c r="D47" s="95"/>
      <c r="H47" s="52"/>
    </row>
    <row r="48" spans="1:8" ht="15">
      <c r="A48" s="54" t="s">
        <v>39</v>
      </c>
      <c r="B48" s="33">
        <v>186318.5</v>
      </c>
      <c r="C48" s="33">
        <v>165607.64</v>
      </c>
      <c r="D48" s="95"/>
      <c r="H48" s="52"/>
    </row>
    <row r="49" spans="1:8" ht="15">
      <c r="A49" s="54" t="s">
        <v>40</v>
      </c>
      <c r="B49" s="33">
        <v>2661.7</v>
      </c>
      <c r="C49" s="33">
        <v>2365.82</v>
      </c>
      <c r="D49" s="95"/>
      <c r="H49" s="52"/>
    </row>
    <row r="50" spans="1:8" ht="60">
      <c r="A50" s="53" t="s">
        <v>52</v>
      </c>
      <c r="B50" s="33">
        <f>B52+B53+B54</f>
        <v>507843.99999999994</v>
      </c>
      <c r="C50" s="33">
        <v>507844</v>
      </c>
      <c r="D50" s="95" t="s">
        <v>58</v>
      </c>
      <c r="H50" s="52"/>
    </row>
    <row r="51" spans="1:8" ht="15">
      <c r="A51" s="53" t="s">
        <v>1</v>
      </c>
      <c r="B51" s="33"/>
      <c r="C51" s="33"/>
      <c r="D51" s="95"/>
      <c r="H51" s="52"/>
    </row>
    <row r="52" spans="1:8" ht="15">
      <c r="A52" s="54" t="s">
        <v>49</v>
      </c>
      <c r="B52" s="33">
        <v>147274.77</v>
      </c>
      <c r="C52" s="33">
        <v>133419.16</v>
      </c>
      <c r="D52" s="95"/>
      <c r="H52" s="52"/>
    </row>
    <row r="53" spans="1:8" ht="15">
      <c r="A53" s="54" t="s">
        <v>39</v>
      </c>
      <c r="B53" s="33">
        <v>355490.8</v>
      </c>
      <c r="C53" s="33">
        <v>322046.25</v>
      </c>
      <c r="D53" s="95"/>
      <c r="H53" s="52"/>
    </row>
    <row r="54" spans="1:8" ht="15">
      <c r="A54" s="54" t="s">
        <v>40</v>
      </c>
      <c r="B54" s="33">
        <v>5078.43</v>
      </c>
      <c r="C54" s="33">
        <v>4600.66</v>
      </c>
      <c r="D54" s="95"/>
      <c r="H54" s="52"/>
    </row>
    <row r="55" spans="1:8" ht="81" customHeight="1">
      <c r="A55" s="53" t="s">
        <v>53</v>
      </c>
      <c r="B55" s="33">
        <f>B57+B58+B59</f>
        <v>337225.14</v>
      </c>
      <c r="C55" s="33">
        <f>C57+C58+C59</f>
        <v>414590.03</v>
      </c>
      <c r="D55" s="95" t="s">
        <v>59</v>
      </c>
      <c r="H55" s="52"/>
    </row>
    <row r="56" spans="1:8" ht="15">
      <c r="A56" s="53" t="s">
        <v>1</v>
      </c>
      <c r="B56" s="33"/>
      <c r="C56" s="33"/>
      <c r="D56" s="95"/>
      <c r="H56" s="52"/>
    </row>
    <row r="57" spans="1:8" ht="15">
      <c r="A57" s="54" t="s">
        <v>49</v>
      </c>
      <c r="B57" s="33">
        <v>97795.28</v>
      </c>
      <c r="C57" s="33">
        <v>120231.11</v>
      </c>
      <c r="D57" s="95"/>
      <c r="H57" s="52"/>
    </row>
    <row r="58" spans="1:8" ht="15">
      <c r="A58" s="54" t="s">
        <v>39</v>
      </c>
      <c r="B58" s="33">
        <v>236057.61</v>
      </c>
      <c r="C58" s="33">
        <v>290213.02</v>
      </c>
      <c r="D58" s="95"/>
      <c r="H58" s="52"/>
    </row>
    <row r="59" spans="1:8" ht="15">
      <c r="A59" s="54" t="s">
        <v>40</v>
      </c>
      <c r="B59" s="33">
        <v>3372.25</v>
      </c>
      <c r="C59" s="33">
        <v>4145.9</v>
      </c>
      <c r="D59" s="95"/>
      <c r="H59" s="52"/>
    </row>
    <row r="60" spans="1:8" ht="69.75" customHeight="1">
      <c r="A60" s="55" t="s">
        <v>44</v>
      </c>
      <c r="B60" s="32">
        <f>B62</f>
        <v>49062.51</v>
      </c>
      <c r="C60" s="32">
        <f>C62</f>
        <v>65578.96067</v>
      </c>
      <c r="D60" s="31" t="s">
        <v>46</v>
      </c>
      <c r="H60" s="52"/>
    </row>
    <row r="61" spans="1:8" ht="15">
      <c r="A61" s="4" t="s">
        <v>1</v>
      </c>
      <c r="B61" s="30"/>
      <c r="C61" s="30"/>
      <c r="D61" s="13"/>
      <c r="H61" s="52"/>
    </row>
    <row r="62" spans="1:8" ht="15">
      <c r="A62" s="5" t="s">
        <v>4</v>
      </c>
      <c r="B62" s="32">
        <v>49062.51</v>
      </c>
      <c r="C62" s="32">
        <f>42156.23451+23422.72616</f>
        <v>65578.96067</v>
      </c>
      <c r="D62" s="13"/>
      <c r="H62" s="52"/>
    </row>
    <row r="63" spans="1:4" ht="75" customHeight="1">
      <c r="A63" s="50" t="s">
        <v>45</v>
      </c>
      <c r="B63" s="8">
        <f>B65</f>
        <v>10</v>
      </c>
      <c r="C63" s="8">
        <f>C65</f>
        <v>0</v>
      </c>
      <c r="D63" s="31" t="s">
        <v>80</v>
      </c>
    </row>
    <row r="64" spans="1:4" ht="15">
      <c r="A64" s="4" t="s">
        <v>1</v>
      </c>
      <c r="B64" s="30"/>
      <c r="C64" s="30"/>
      <c r="D64" s="13"/>
    </row>
    <row r="65" spans="1:4" ht="15">
      <c r="A65" s="5" t="s">
        <v>4</v>
      </c>
      <c r="B65" s="32">
        <v>10</v>
      </c>
      <c r="C65" s="32">
        <v>0</v>
      </c>
      <c r="D65" s="13"/>
    </row>
    <row r="66" spans="1:4" ht="56.25" customHeight="1">
      <c r="A66" s="50" t="s">
        <v>81</v>
      </c>
      <c r="B66" s="8">
        <v>10</v>
      </c>
      <c r="C66" s="8">
        <v>0</v>
      </c>
      <c r="D66" s="31" t="s">
        <v>89</v>
      </c>
    </row>
    <row r="67" spans="1:4" ht="15">
      <c r="A67" s="4" t="s">
        <v>1</v>
      </c>
      <c r="B67" s="30"/>
      <c r="C67" s="30"/>
      <c r="D67" s="13"/>
    </row>
    <row r="68" spans="1:4" ht="15">
      <c r="A68" s="5" t="s">
        <v>4</v>
      </c>
      <c r="B68" s="32">
        <v>10</v>
      </c>
      <c r="C68" s="32">
        <v>0</v>
      </c>
      <c r="D68" s="13"/>
    </row>
    <row r="69" spans="1:8" ht="36" customHeight="1">
      <c r="A69" s="96" t="s">
        <v>13</v>
      </c>
      <c r="B69" s="96"/>
      <c r="C69" s="96"/>
      <c r="D69" s="97"/>
      <c r="E69" s="48"/>
      <c r="F69" s="48"/>
      <c r="G69" s="48"/>
      <c r="H69" s="48"/>
    </row>
    <row r="70" spans="1:8" ht="15">
      <c r="A70" s="1" t="s">
        <v>21</v>
      </c>
      <c r="B70" s="8">
        <f>B72+B73+B74</f>
        <v>1662173.21</v>
      </c>
      <c r="C70" s="8">
        <f>C72+C73+C74</f>
        <v>1910391.53327</v>
      </c>
      <c r="D70" s="19"/>
      <c r="E70" s="20"/>
      <c r="F70" s="48"/>
      <c r="G70" s="48"/>
      <c r="H70" s="48"/>
    </row>
    <row r="71" spans="1:8" ht="15">
      <c r="A71" s="4" t="s">
        <v>1</v>
      </c>
      <c r="B71" s="32"/>
      <c r="C71" s="32"/>
      <c r="D71" s="19"/>
      <c r="E71" s="48"/>
      <c r="F71" s="48"/>
      <c r="G71" s="48"/>
      <c r="H71" s="48"/>
    </row>
    <row r="72" spans="1:8" ht="15">
      <c r="A72" s="5" t="s">
        <v>4</v>
      </c>
      <c r="B72" s="32">
        <f>B79+B83+B86+B89</f>
        <v>1131824.3</v>
      </c>
      <c r="C72" s="32">
        <f>C79+C83+C86+C89</f>
        <v>1272463.40761</v>
      </c>
      <c r="D72" s="19"/>
      <c r="E72" s="76">
        <f>C72+C74</f>
        <v>1356985.2176100002</v>
      </c>
      <c r="F72" s="48">
        <f>E72/E10*100</f>
        <v>34.7823563028155</v>
      </c>
      <c r="G72" s="48"/>
      <c r="H72" s="48"/>
    </row>
    <row r="73" spans="1:8" ht="15">
      <c r="A73" s="5" t="s">
        <v>23</v>
      </c>
      <c r="B73" s="32">
        <f>B78</f>
        <v>454237</v>
      </c>
      <c r="C73" s="32">
        <f>C78</f>
        <v>553406.31566</v>
      </c>
      <c r="D73" s="19"/>
      <c r="E73" s="48"/>
      <c r="F73" s="48"/>
      <c r="G73" s="48"/>
      <c r="H73" s="48"/>
    </row>
    <row r="74" spans="1:8" ht="15">
      <c r="A74" s="56" t="s">
        <v>22</v>
      </c>
      <c r="B74" s="32">
        <f>B80</f>
        <v>76111.91</v>
      </c>
      <c r="C74" s="32">
        <f>C80</f>
        <v>84521.81</v>
      </c>
      <c r="D74" s="34"/>
      <c r="E74" s="48"/>
      <c r="F74" s="48"/>
      <c r="G74" s="48"/>
      <c r="H74" s="48"/>
    </row>
    <row r="75" spans="1:8" ht="15">
      <c r="A75" s="4" t="s">
        <v>2</v>
      </c>
      <c r="B75" s="2"/>
      <c r="C75" s="2"/>
      <c r="D75" s="19"/>
      <c r="E75" s="48"/>
      <c r="F75" s="48"/>
      <c r="G75" s="48"/>
      <c r="H75" s="48"/>
    </row>
    <row r="76" spans="1:4" ht="409.5">
      <c r="A76" s="57" t="s">
        <v>26</v>
      </c>
      <c r="B76" s="35">
        <f>B78+B79+B80</f>
        <v>1662143.21</v>
      </c>
      <c r="C76" s="35">
        <f>C78+C79+C80</f>
        <v>1683949.14151</v>
      </c>
      <c r="D76" s="36" t="s">
        <v>61</v>
      </c>
    </row>
    <row r="77" spans="1:4" ht="15">
      <c r="A77" s="4" t="s">
        <v>1</v>
      </c>
      <c r="B77" s="30"/>
      <c r="C77" s="30"/>
      <c r="D77" s="16"/>
    </row>
    <row r="78" spans="1:4" ht="15">
      <c r="A78" s="5" t="s">
        <v>23</v>
      </c>
      <c r="B78" s="32">
        <v>454237</v>
      </c>
      <c r="C78" s="32">
        <f>554913.20863-1506.89297</f>
        <v>553406.31566</v>
      </c>
      <c r="D78" s="16"/>
    </row>
    <row r="79" spans="1:4" ht="15">
      <c r="A79" s="5" t="s">
        <v>4</v>
      </c>
      <c r="B79" s="32">
        <v>1131794.3</v>
      </c>
      <c r="C79" s="32">
        <f>842029.15673+203991.85912</f>
        <v>1046021.0158500001</v>
      </c>
      <c r="D79" s="13"/>
    </row>
    <row r="80" spans="1:4" ht="15">
      <c r="A80" s="5" t="s">
        <v>5</v>
      </c>
      <c r="B80" s="32">
        <v>76111.91</v>
      </c>
      <c r="C80" s="32">
        <v>84521.81</v>
      </c>
      <c r="D80" s="34"/>
    </row>
    <row r="81" spans="1:5" ht="409.5">
      <c r="A81" s="58" t="s">
        <v>67</v>
      </c>
      <c r="B81" s="32">
        <v>10</v>
      </c>
      <c r="C81" s="32">
        <f>C83</f>
        <v>26000</v>
      </c>
      <c r="D81" s="31" t="s">
        <v>63</v>
      </c>
      <c r="E81" s="21"/>
    </row>
    <row r="82" spans="1:4" ht="15">
      <c r="A82" s="4" t="s">
        <v>1</v>
      </c>
      <c r="B82" s="30"/>
      <c r="C82" s="30"/>
      <c r="D82" s="13"/>
    </row>
    <row r="83" spans="1:4" ht="15">
      <c r="A83" s="5" t="s">
        <v>4</v>
      </c>
      <c r="B83" s="32">
        <v>10</v>
      </c>
      <c r="C83" s="32">
        <v>26000</v>
      </c>
      <c r="D83" s="13"/>
    </row>
    <row r="84" spans="1:4" ht="409.5">
      <c r="A84" s="58" t="s">
        <v>34</v>
      </c>
      <c r="B84" s="32">
        <f>B86</f>
        <v>10</v>
      </c>
      <c r="C84" s="32">
        <f>C86</f>
        <v>199986.99176</v>
      </c>
      <c r="D84" s="16" t="s">
        <v>64</v>
      </c>
    </row>
    <row r="85" spans="1:4" ht="15">
      <c r="A85" s="4" t="s">
        <v>1</v>
      </c>
      <c r="B85" s="30"/>
      <c r="C85" s="30"/>
      <c r="D85" s="13"/>
    </row>
    <row r="86" spans="1:4" ht="15">
      <c r="A86" s="5" t="s">
        <v>4</v>
      </c>
      <c r="B86" s="32">
        <v>10</v>
      </c>
      <c r="C86" s="32">
        <v>199986.99176</v>
      </c>
      <c r="D86" s="13"/>
    </row>
    <row r="87" spans="1:4" ht="154.5" customHeight="1">
      <c r="A87" s="58" t="s">
        <v>68</v>
      </c>
      <c r="B87" s="32">
        <f>B89</f>
        <v>10</v>
      </c>
      <c r="C87" s="32">
        <f>C89</f>
        <v>455.4</v>
      </c>
      <c r="D87" s="16" t="s">
        <v>62</v>
      </c>
    </row>
    <row r="88" spans="1:4" ht="15">
      <c r="A88" s="4" t="s">
        <v>1</v>
      </c>
      <c r="B88" s="30"/>
      <c r="C88" s="30"/>
      <c r="D88" s="13"/>
    </row>
    <row r="89" spans="1:4" ht="15">
      <c r="A89" s="5" t="s">
        <v>4</v>
      </c>
      <c r="B89" s="32">
        <v>10</v>
      </c>
      <c r="C89" s="32">
        <v>455.4</v>
      </c>
      <c r="D89" s="13"/>
    </row>
    <row r="90" spans="1:8" ht="20.25" customHeight="1">
      <c r="A90" s="89" t="s">
        <v>14</v>
      </c>
      <c r="B90" s="90"/>
      <c r="C90" s="90"/>
      <c r="D90" s="91"/>
      <c r="E90" s="24"/>
      <c r="F90" s="24"/>
      <c r="G90" s="24"/>
      <c r="H90" s="24"/>
    </row>
    <row r="91" spans="1:8" ht="15">
      <c r="A91" s="3" t="s">
        <v>21</v>
      </c>
      <c r="B91" s="8">
        <f>B93+B94+B95+B96</f>
        <v>441042.32</v>
      </c>
      <c r="C91" s="8">
        <f>C93+C94+C95+C96</f>
        <v>318817.55000000005</v>
      </c>
      <c r="D91" s="14"/>
      <c r="E91" s="76">
        <f>C93+C94+C95</f>
        <v>192731.68000000002</v>
      </c>
      <c r="F91" s="23">
        <f>E91/E10*100</f>
        <v>4.940114216135009</v>
      </c>
      <c r="G91" s="23"/>
      <c r="H91" s="24"/>
    </row>
    <row r="92" spans="1:8" ht="15">
      <c r="A92" s="4" t="s">
        <v>1</v>
      </c>
      <c r="B92" s="8"/>
      <c r="C92" s="8"/>
      <c r="D92" s="14"/>
      <c r="E92" s="22"/>
      <c r="F92" s="24"/>
      <c r="G92" s="24"/>
      <c r="H92" s="24"/>
    </row>
    <row r="93" spans="1:8" ht="15">
      <c r="A93" s="5" t="s">
        <v>4</v>
      </c>
      <c r="B93" s="8">
        <f>B107+B110+B100</f>
        <v>103607.8</v>
      </c>
      <c r="C93" s="8">
        <f>C107+C110+C100</f>
        <v>151997.46</v>
      </c>
      <c r="D93" s="14"/>
      <c r="E93" s="22"/>
      <c r="F93" s="24"/>
      <c r="G93" s="24"/>
      <c r="H93" s="24"/>
    </row>
    <row r="94" spans="1:8" ht="15">
      <c r="A94" s="5" t="s">
        <v>3</v>
      </c>
      <c r="B94" s="8">
        <f>B101</f>
        <v>43119.2</v>
      </c>
      <c r="C94" s="8">
        <f>C101</f>
        <v>39538.3</v>
      </c>
      <c r="D94" s="14"/>
      <c r="E94" s="22"/>
      <c r="F94" s="24"/>
      <c r="G94" s="24"/>
      <c r="H94" s="24"/>
    </row>
    <row r="95" spans="1:8" ht="15">
      <c r="A95" s="5" t="s">
        <v>25</v>
      </c>
      <c r="B95" s="8">
        <f>B102</f>
        <v>25211.7</v>
      </c>
      <c r="C95" s="8">
        <f>C102</f>
        <v>1195.92</v>
      </c>
      <c r="D95" s="14"/>
      <c r="E95" s="22"/>
      <c r="F95" s="24"/>
      <c r="G95" s="24"/>
      <c r="H95" s="24"/>
    </row>
    <row r="96" spans="1:8" ht="15">
      <c r="A96" s="5" t="s">
        <v>38</v>
      </c>
      <c r="B96" s="8">
        <f>B104</f>
        <v>269103.62</v>
      </c>
      <c r="C96" s="8">
        <f>C104</f>
        <v>126085.87</v>
      </c>
      <c r="D96" s="14"/>
      <c r="E96" s="24"/>
      <c r="F96" s="24"/>
      <c r="G96" s="24"/>
      <c r="H96" s="24"/>
    </row>
    <row r="97" spans="1:8" ht="15">
      <c r="A97" s="4" t="s">
        <v>2</v>
      </c>
      <c r="B97" s="25"/>
      <c r="C97" s="9"/>
      <c r="D97" s="14"/>
      <c r="E97" s="24"/>
      <c r="F97" s="24"/>
      <c r="G97" s="24"/>
      <c r="H97" s="24"/>
    </row>
    <row r="98" spans="1:4" ht="375">
      <c r="A98" s="58" t="s">
        <v>101</v>
      </c>
      <c r="B98" s="37">
        <f>B101+B102+B103+B104+B100</f>
        <v>428320.36</v>
      </c>
      <c r="C98" s="37">
        <f>C101+C102+C103+C104+C100</f>
        <v>290619.1</v>
      </c>
      <c r="D98" s="19" t="s">
        <v>108</v>
      </c>
    </row>
    <row r="99" spans="1:4" ht="15">
      <c r="A99" s="4" t="s">
        <v>1</v>
      </c>
      <c r="B99" s="38"/>
      <c r="C99" s="30"/>
      <c r="D99" s="19"/>
    </row>
    <row r="100" spans="1:4" ht="409.5">
      <c r="A100" s="5" t="s">
        <v>4</v>
      </c>
      <c r="B100" s="32">
        <v>90885.84</v>
      </c>
      <c r="C100" s="32">
        <f>96153.29+27645.72</f>
        <v>123799.01</v>
      </c>
      <c r="D100" s="19" t="s">
        <v>90</v>
      </c>
    </row>
    <row r="101" spans="1:4" ht="15">
      <c r="A101" s="5" t="s">
        <v>3</v>
      </c>
      <c r="B101" s="32">
        <v>43119.2</v>
      </c>
      <c r="C101" s="32">
        <v>39538.3</v>
      </c>
      <c r="D101" s="19"/>
    </row>
    <row r="102" spans="1:4" ht="15">
      <c r="A102" s="5" t="s">
        <v>25</v>
      </c>
      <c r="B102" s="32">
        <v>25211.7</v>
      </c>
      <c r="C102" s="32">
        <v>1195.92</v>
      </c>
      <c r="D102" s="34"/>
    </row>
    <row r="103" spans="1:4" ht="15">
      <c r="A103" s="5" t="s">
        <v>37</v>
      </c>
      <c r="B103" s="32"/>
      <c r="C103" s="32"/>
      <c r="D103" s="19"/>
    </row>
    <row r="104" spans="1:4" ht="15">
      <c r="A104" s="5" t="s">
        <v>38</v>
      </c>
      <c r="B104" s="32">
        <v>269103.62</v>
      </c>
      <c r="C104" s="32">
        <v>126085.87</v>
      </c>
      <c r="D104" s="34"/>
    </row>
    <row r="105" spans="1:4" ht="106.5" customHeight="1">
      <c r="A105" s="58" t="s">
        <v>102</v>
      </c>
      <c r="B105" s="32">
        <f>B107</f>
        <v>3673.35</v>
      </c>
      <c r="C105" s="32">
        <f>C107</f>
        <v>6248.49</v>
      </c>
      <c r="D105" s="39" t="s">
        <v>65</v>
      </c>
    </row>
    <row r="106" spans="1:4" ht="15">
      <c r="A106" s="4" t="s">
        <v>1</v>
      </c>
      <c r="B106" s="30"/>
      <c r="C106" s="30"/>
      <c r="D106" s="13"/>
    </row>
    <row r="107" spans="1:4" ht="15">
      <c r="A107" s="5" t="s">
        <v>4</v>
      </c>
      <c r="B107" s="32">
        <v>3673.35</v>
      </c>
      <c r="C107" s="32">
        <v>6248.49</v>
      </c>
      <c r="D107" s="13"/>
    </row>
    <row r="108" spans="1:4" ht="330">
      <c r="A108" s="57" t="s">
        <v>32</v>
      </c>
      <c r="B108" s="32">
        <f>B110</f>
        <v>9048.61</v>
      </c>
      <c r="C108" s="32">
        <f>C110</f>
        <v>21949.96</v>
      </c>
      <c r="D108" s="39" t="s">
        <v>66</v>
      </c>
    </row>
    <row r="109" spans="1:4" ht="15">
      <c r="A109" s="4" t="s">
        <v>1</v>
      </c>
      <c r="B109" s="30"/>
      <c r="C109" s="30"/>
      <c r="D109" s="13"/>
    </row>
    <row r="110" spans="1:4" ht="15">
      <c r="A110" s="5" t="s">
        <v>4</v>
      </c>
      <c r="B110" s="32">
        <v>9048.61</v>
      </c>
      <c r="C110" s="32">
        <v>21949.96</v>
      </c>
      <c r="D110" s="13"/>
    </row>
    <row r="111" spans="1:8" ht="26.25" customHeight="1">
      <c r="A111" s="89" t="s">
        <v>17</v>
      </c>
      <c r="B111" s="90"/>
      <c r="C111" s="90"/>
      <c r="D111" s="91"/>
      <c r="E111" s="24"/>
      <c r="F111" s="24"/>
      <c r="G111" s="24"/>
      <c r="H111" s="24"/>
    </row>
    <row r="112" spans="1:8" ht="15">
      <c r="A112" s="3" t="s">
        <v>21</v>
      </c>
      <c r="B112" s="40">
        <f>B114</f>
        <v>10</v>
      </c>
      <c r="C112" s="40">
        <f>C114</f>
        <v>0</v>
      </c>
      <c r="D112" s="14"/>
      <c r="E112" s="24"/>
      <c r="F112" s="24"/>
      <c r="G112" s="24"/>
      <c r="H112" s="24"/>
    </row>
    <row r="113" spans="1:8" ht="15">
      <c r="A113" s="4" t="s">
        <v>1</v>
      </c>
      <c r="B113" s="9"/>
      <c r="C113" s="6"/>
      <c r="D113" s="14"/>
      <c r="E113" s="24"/>
      <c r="F113" s="24"/>
      <c r="G113" s="24"/>
      <c r="H113" s="24"/>
    </row>
    <row r="114" spans="1:8" ht="15">
      <c r="A114" s="5" t="s">
        <v>4</v>
      </c>
      <c r="B114" s="40">
        <f>B118</f>
        <v>10</v>
      </c>
      <c r="C114" s="40">
        <v>0</v>
      </c>
      <c r="D114" s="14"/>
      <c r="E114" s="24"/>
      <c r="F114" s="24"/>
      <c r="G114" s="24"/>
      <c r="H114" s="24"/>
    </row>
    <row r="115" spans="1:8" ht="15">
      <c r="A115" s="4" t="s">
        <v>2</v>
      </c>
      <c r="B115" s="9"/>
      <c r="C115" s="6"/>
      <c r="D115" s="14"/>
      <c r="E115" s="24"/>
      <c r="F115" s="24"/>
      <c r="G115" s="24"/>
      <c r="H115" s="24"/>
    </row>
    <row r="116" spans="1:4" ht="71.25" customHeight="1">
      <c r="A116" s="57" t="s">
        <v>31</v>
      </c>
      <c r="B116" s="32">
        <v>10</v>
      </c>
      <c r="C116" s="32">
        <v>0</v>
      </c>
      <c r="D116" s="16" t="s">
        <v>91</v>
      </c>
    </row>
    <row r="117" spans="1:4" ht="15">
      <c r="A117" s="4" t="s">
        <v>1</v>
      </c>
      <c r="B117" s="30"/>
      <c r="C117" s="30"/>
      <c r="D117" s="13"/>
    </row>
    <row r="118" spans="1:4" ht="15">
      <c r="A118" s="5" t="s">
        <v>4</v>
      </c>
      <c r="B118" s="32">
        <v>10</v>
      </c>
      <c r="C118" s="32">
        <v>0</v>
      </c>
      <c r="D118" s="13"/>
    </row>
    <row r="119" spans="1:8" ht="26.25" customHeight="1">
      <c r="A119" s="87" t="s">
        <v>18</v>
      </c>
      <c r="B119" s="87"/>
      <c r="C119" s="87"/>
      <c r="D119" s="88"/>
      <c r="E119" s="26"/>
      <c r="F119" s="26"/>
      <c r="G119" s="26"/>
      <c r="H119" s="26"/>
    </row>
    <row r="120" spans="1:8" ht="15">
      <c r="A120" s="3" t="s">
        <v>21</v>
      </c>
      <c r="B120" s="2">
        <f>B122</f>
        <v>11000</v>
      </c>
      <c r="C120" s="75">
        <f>C122</f>
        <v>34201.53</v>
      </c>
      <c r="D120" s="15"/>
      <c r="E120" s="75">
        <f>C120/E10*100</f>
        <v>0.8766564197778381</v>
      </c>
      <c r="F120" s="26"/>
      <c r="G120" s="26"/>
      <c r="H120" s="26"/>
    </row>
    <row r="121" spans="1:8" ht="15">
      <c r="A121" s="4" t="s">
        <v>1</v>
      </c>
      <c r="B121" s="2"/>
      <c r="C121" s="2"/>
      <c r="D121" s="15"/>
      <c r="E121" s="26"/>
      <c r="F121" s="26"/>
      <c r="G121" s="26"/>
      <c r="H121" s="26"/>
    </row>
    <row r="122" spans="1:8" ht="15">
      <c r="A122" s="5" t="s">
        <v>4</v>
      </c>
      <c r="B122" s="2">
        <f>B126</f>
        <v>11000</v>
      </c>
      <c r="C122" s="2">
        <f>C126</f>
        <v>34201.53</v>
      </c>
      <c r="D122" s="15"/>
      <c r="E122" s="26"/>
      <c r="F122" s="26"/>
      <c r="G122" s="26"/>
      <c r="H122" s="26"/>
    </row>
    <row r="123" spans="1:8" ht="15">
      <c r="A123" s="4" t="s">
        <v>2</v>
      </c>
      <c r="B123" s="2"/>
      <c r="C123" s="2"/>
      <c r="D123" s="15"/>
      <c r="E123" s="26"/>
      <c r="F123" s="26"/>
      <c r="G123" s="26"/>
      <c r="H123" s="26"/>
    </row>
    <row r="124" spans="1:5" ht="287.25" customHeight="1">
      <c r="A124" s="57" t="s">
        <v>103</v>
      </c>
      <c r="B124" s="32">
        <f>B126</f>
        <v>11000</v>
      </c>
      <c r="C124" s="32">
        <v>34201.53</v>
      </c>
      <c r="D124" s="31" t="s">
        <v>109</v>
      </c>
      <c r="E124" s="59"/>
    </row>
    <row r="125" spans="1:4" ht="15">
      <c r="A125" s="4" t="s">
        <v>1</v>
      </c>
      <c r="B125" s="30"/>
      <c r="C125" s="30"/>
      <c r="D125" s="13"/>
    </row>
    <row r="126" spans="1:4" ht="15">
      <c r="A126" s="5" t="s">
        <v>4</v>
      </c>
      <c r="B126" s="32">
        <v>11000</v>
      </c>
      <c r="C126" s="32">
        <v>34201.53</v>
      </c>
      <c r="D126" s="13"/>
    </row>
    <row r="127" spans="1:8" ht="15">
      <c r="A127" s="90" t="s">
        <v>19</v>
      </c>
      <c r="B127" s="90"/>
      <c r="C127" s="90"/>
      <c r="D127" s="91"/>
      <c r="E127" s="60"/>
      <c r="F127" s="60"/>
      <c r="G127" s="60"/>
      <c r="H127" s="60"/>
    </row>
    <row r="128" spans="1:8" ht="15">
      <c r="A128" s="3" t="s">
        <v>21</v>
      </c>
      <c r="B128" s="9">
        <f>B130+B131+B132</f>
        <v>432496.31999999995</v>
      </c>
      <c r="C128" s="9">
        <f>C130+C131+C132</f>
        <v>332492.04088</v>
      </c>
      <c r="D128" s="14"/>
      <c r="E128" s="60"/>
      <c r="F128" s="61"/>
      <c r="G128" s="61"/>
      <c r="H128" s="61"/>
    </row>
    <row r="129" spans="1:8" ht="15">
      <c r="A129" s="4" t="s">
        <v>1</v>
      </c>
      <c r="B129" s="9"/>
      <c r="C129" s="9"/>
      <c r="D129" s="14"/>
      <c r="E129" s="60"/>
      <c r="F129" s="60"/>
      <c r="G129" s="60"/>
      <c r="H129" s="60"/>
    </row>
    <row r="130" spans="1:8" ht="15">
      <c r="A130" s="5" t="s">
        <v>4</v>
      </c>
      <c r="B130" s="9">
        <f>B139+B142+B146+B149+B136+B152</f>
        <v>106659.22</v>
      </c>
      <c r="C130" s="9">
        <f>C139+C142+C146+C149+C136+C152</f>
        <v>211575.14088</v>
      </c>
      <c r="D130" s="14"/>
      <c r="E130" s="77">
        <f>C130+C131</f>
        <v>215126.69087999998</v>
      </c>
      <c r="F130" s="77">
        <f>E130/E10*100</f>
        <v>5.514144970283917</v>
      </c>
      <c r="G130" s="60"/>
      <c r="H130" s="60"/>
    </row>
    <row r="131" spans="1:8" ht="15">
      <c r="A131" s="5" t="s">
        <v>25</v>
      </c>
      <c r="B131" s="9">
        <f>B143</f>
        <v>500</v>
      </c>
      <c r="C131" s="9">
        <f>C143</f>
        <v>3551.55</v>
      </c>
      <c r="D131" s="14"/>
      <c r="E131" s="60"/>
      <c r="F131" s="60"/>
      <c r="G131" s="60"/>
      <c r="H131" s="60"/>
    </row>
    <row r="132" spans="1:8" ht="15">
      <c r="A132" s="5" t="s">
        <v>37</v>
      </c>
      <c r="B132" s="9">
        <f>B155</f>
        <v>325337.1</v>
      </c>
      <c r="C132" s="9">
        <f>C155</f>
        <v>117365.35</v>
      </c>
      <c r="D132" s="14"/>
      <c r="E132" s="60"/>
      <c r="F132" s="60"/>
      <c r="G132" s="60"/>
      <c r="H132" s="60"/>
    </row>
    <row r="133" spans="1:8" ht="15">
      <c r="A133" s="4" t="s">
        <v>2</v>
      </c>
      <c r="B133" s="9"/>
      <c r="C133" s="9"/>
      <c r="D133" s="14"/>
      <c r="E133" s="60"/>
      <c r="F133" s="60"/>
      <c r="G133" s="60"/>
      <c r="H133" s="60"/>
    </row>
    <row r="134" spans="1:4" ht="60">
      <c r="A134" s="57" t="s">
        <v>69</v>
      </c>
      <c r="B134" s="35">
        <f>B136</f>
        <v>10</v>
      </c>
      <c r="C134" s="35">
        <f>C136</f>
        <v>0</v>
      </c>
      <c r="D134" s="62"/>
    </row>
    <row r="135" spans="1:4" ht="15">
      <c r="A135" s="4" t="s">
        <v>1</v>
      </c>
      <c r="B135" s="30"/>
      <c r="C135" s="30"/>
      <c r="D135" s="39"/>
    </row>
    <row r="136" spans="1:4" ht="15">
      <c r="A136" s="5" t="s">
        <v>4</v>
      </c>
      <c r="B136" s="32">
        <v>10</v>
      </c>
      <c r="C136" s="32">
        <v>0</v>
      </c>
      <c r="D136" s="13"/>
    </row>
    <row r="137" spans="1:4" ht="409.5">
      <c r="A137" s="57" t="s">
        <v>7</v>
      </c>
      <c r="B137" s="35">
        <f>B139</f>
        <v>22726.88</v>
      </c>
      <c r="C137" s="35">
        <f>C139</f>
        <v>37862.80088</v>
      </c>
      <c r="D137" s="62" t="s">
        <v>70</v>
      </c>
    </row>
    <row r="138" spans="1:4" ht="15">
      <c r="A138" s="4" t="s">
        <v>1</v>
      </c>
      <c r="B138" s="30"/>
      <c r="C138" s="30"/>
      <c r="D138" s="39"/>
    </row>
    <row r="139" spans="1:4" ht="15">
      <c r="A139" s="5" t="s">
        <v>4</v>
      </c>
      <c r="B139" s="32">
        <v>22726.88</v>
      </c>
      <c r="C139" s="32">
        <f>22553.88+14597.59+711.33088</f>
        <v>37862.80088</v>
      </c>
      <c r="D139" s="13"/>
    </row>
    <row r="140" spans="1:4" ht="111.75" customHeight="1">
      <c r="A140" s="57" t="s">
        <v>104</v>
      </c>
      <c r="B140" s="35">
        <f>B142+B143</f>
        <v>34212.34</v>
      </c>
      <c r="C140" s="63">
        <f>C142+C143</f>
        <v>37263.89</v>
      </c>
      <c r="D140" s="31" t="s">
        <v>105</v>
      </c>
    </row>
    <row r="141" spans="1:4" ht="15">
      <c r="A141" s="4" t="s">
        <v>1</v>
      </c>
      <c r="B141" s="30"/>
      <c r="C141" s="64"/>
      <c r="D141" s="13"/>
    </row>
    <row r="142" spans="1:4" ht="15">
      <c r="A142" s="5" t="s">
        <v>4</v>
      </c>
      <c r="B142" s="32">
        <v>33712.34</v>
      </c>
      <c r="C142" s="65">
        <v>33712.34</v>
      </c>
      <c r="D142" s="13"/>
    </row>
    <row r="143" spans="1:4" ht="15">
      <c r="A143" s="5" t="s">
        <v>25</v>
      </c>
      <c r="B143" s="32">
        <v>500</v>
      </c>
      <c r="C143" s="32">
        <v>3551.55</v>
      </c>
      <c r="D143" s="34"/>
    </row>
    <row r="144" spans="1:4" ht="45">
      <c r="A144" s="57" t="s">
        <v>29</v>
      </c>
      <c r="B144" s="32">
        <f>B146</f>
        <v>50010</v>
      </c>
      <c r="C144" s="32">
        <f>C146</f>
        <v>0</v>
      </c>
      <c r="D144" s="16"/>
    </row>
    <row r="145" spans="1:4" ht="15">
      <c r="A145" s="4" t="s">
        <v>1</v>
      </c>
      <c r="B145" s="30"/>
      <c r="C145" s="30"/>
      <c r="D145" s="13"/>
    </row>
    <row r="146" spans="1:4" ht="15">
      <c r="A146" s="5" t="s">
        <v>4</v>
      </c>
      <c r="B146" s="32">
        <v>50010</v>
      </c>
      <c r="C146" s="32">
        <v>0</v>
      </c>
      <c r="D146" s="16"/>
    </row>
    <row r="147" spans="1:4" ht="409.5">
      <c r="A147" s="57" t="s">
        <v>8</v>
      </c>
      <c r="B147" s="32">
        <f>B149</f>
        <v>100</v>
      </c>
      <c r="C147" s="32">
        <f>C149</f>
        <v>140000</v>
      </c>
      <c r="D147" s="31" t="s">
        <v>79</v>
      </c>
    </row>
    <row r="148" spans="1:4" ht="15">
      <c r="A148" s="4" t="s">
        <v>1</v>
      </c>
      <c r="B148" s="30"/>
      <c r="C148" s="30"/>
      <c r="D148" s="13"/>
    </row>
    <row r="149" spans="1:4" ht="15">
      <c r="A149" s="5" t="s">
        <v>4</v>
      </c>
      <c r="B149" s="32">
        <v>100</v>
      </c>
      <c r="C149" s="32">
        <f>50000+90000</f>
        <v>140000</v>
      </c>
      <c r="D149" s="13"/>
    </row>
    <row r="150" spans="1:4" ht="30">
      <c r="A150" s="57" t="s">
        <v>92</v>
      </c>
      <c r="B150" s="32">
        <f>B152</f>
        <v>100</v>
      </c>
      <c r="C150" s="32">
        <f>C152</f>
        <v>0</v>
      </c>
      <c r="D150" s="31"/>
    </row>
    <row r="151" spans="1:4" ht="15">
      <c r="A151" s="4" t="s">
        <v>1</v>
      </c>
      <c r="B151" s="30"/>
      <c r="C151" s="30"/>
      <c r="D151" s="13"/>
    </row>
    <row r="152" spans="1:4" ht="15">
      <c r="A152" s="5" t="s">
        <v>4</v>
      </c>
      <c r="B152" s="32">
        <v>100</v>
      </c>
      <c r="C152" s="32">
        <v>0</v>
      </c>
      <c r="D152" s="13"/>
    </row>
    <row r="153" spans="1:4" ht="108.75" customHeight="1">
      <c r="A153" s="57" t="s">
        <v>9</v>
      </c>
      <c r="B153" s="32">
        <f>B155</f>
        <v>325337.1</v>
      </c>
      <c r="C153" s="32">
        <f>C155</f>
        <v>117365.35</v>
      </c>
      <c r="D153" s="31" t="s">
        <v>60</v>
      </c>
    </row>
    <row r="154" spans="1:4" ht="15">
      <c r="A154" s="4" t="s">
        <v>1</v>
      </c>
      <c r="B154" s="30"/>
      <c r="C154" s="30"/>
      <c r="D154" s="13"/>
    </row>
    <row r="155" spans="1:8" ht="15">
      <c r="A155" s="5" t="s">
        <v>37</v>
      </c>
      <c r="B155" s="64">
        <v>325337.1</v>
      </c>
      <c r="C155" s="30">
        <v>117365.35</v>
      </c>
      <c r="D155" s="34"/>
      <c r="E155" s="60"/>
      <c r="F155" s="60"/>
      <c r="G155" s="60"/>
      <c r="H155" s="60"/>
    </row>
    <row r="156" spans="1:8" ht="49.5" customHeight="1">
      <c r="A156" s="87" t="s">
        <v>41</v>
      </c>
      <c r="B156" s="90"/>
      <c r="C156" s="90"/>
      <c r="D156" s="91"/>
      <c r="E156" s="60"/>
      <c r="F156" s="60"/>
      <c r="G156" s="60"/>
      <c r="H156" s="60"/>
    </row>
    <row r="157" spans="1:8" ht="15">
      <c r="A157" s="3" t="s">
        <v>21</v>
      </c>
      <c r="B157" s="2">
        <f>B159</f>
        <v>309492.699</v>
      </c>
      <c r="C157" s="2">
        <f>C159</f>
        <v>275974.16684</v>
      </c>
      <c r="D157" s="15"/>
      <c r="E157" s="77">
        <f>C157/E10*100</f>
        <v>7.0737924605456595</v>
      </c>
      <c r="F157" s="49"/>
      <c r="G157" s="49"/>
      <c r="H157" s="26"/>
    </row>
    <row r="158" spans="1:8" ht="15">
      <c r="A158" s="4" t="s">
        <v>1</v>
      </c>
      <c r="B158" s="2"/>
      <c r="C158" s="2"/>
      <c r="D158" s="15"/>
      <c r="E158" s="26"/>
      <c r="F158" s="26"/>
      <c r="G158" s="26"/>
      <c r="H158" s="26"/>
    </row>
    <row r="159" spans="1:8" ht="15">
      <c r="A159" s="5" t="s">
        <v>4</v>
      </c>
      <c r="B159" s="2">
        <f>B163+B166+B169+B172+B175</f>
        <v>309492.699</v>
      </c>
      <c r="C159" s="2">
        <f>C163+C166+C169+C172+C175</f>
        <v>275974.16684</v>
      </c>
      <c r="D159" s="15"/>
      <c r="E159" s="26"/>
      <c r="F159" s="26"/>
      <c r="G159" s="26"/>
      <c r="H159" s="26"/>
    </row>
    <row r="160" spans="1:8" ht="15">
      <c r="A160" s="4" t="s">
        <v>2</v>
      </c>
      <c r="B160" s="2"/>
      <c r="C160" s="2"/>
      <c r="D160" s="15"/>
      <c r="E160" s="26"/>
      <c r="F160" s="26"/>
      <c r="G160" s="26"/>
      <c r="H160" s="26"/>
    </row>
    <row r="161" spans="1:4" ht="409.5">
      <c r="A161" s="57" t="s">
        <v>98</v>
      </c>
      <c r="B161" s="32">
        <f>B163</f>
        <v>35686.83</v>
      </c>
      <c r="C161" s="32">
        <f>C163</f>
        <v>50019.93062</v>
      </c>
      <c r="D161" s="31" t="s">
        <v>93</v>
      </c>
    </row>
    <row r="162" spans="1:4" ht="15">
      <c r="A162" s="4" t="s">
        <v>1</v>
      </c>
      <c r="B162" s="30"/>
      <c r="C162" s="30"/>
      <c r="D162" s="13"/>
    </row>
    <row r="163" spans="1:4" ht="15">
      <c r="A163" s="5" t="s">
        <v>4</v>
      </c>
      <c r="B163" s="32">
        <v>35686.83</v>
      </c>
      <c r="C163" s="32">
        <f>9033.75+40986.18062</f>
        <v>50019.93062</v>
      </c>
      <c r="D163" s="13"/>
    </row>
    <row r="164" spans="1:4" ht="399.75" customHeight="1">
      <c r="A164" s="57" t="s">
        <v>106</v>
      </c>
      <c r="B164" s="32">
        <f>B166</f>
        <v>10636.2</v>
      </c>
      <c r="C164" s="32">
        <f>C166</f>
        <v>9915.14207</v>
      </c>
      <c r="D164" s="31" t="s">
        <v>78</v>
      </c>
    </row>
    <row r="165" spans="1:4" ht="15">
      <c r="A165" s="4" t="s">
        <v>1</v>
      </c>
      <c r="B165" s="30"/>
      <c r="C165" s="30"/>
      <c r="D165" s="13"/>
    </row>
    <row r="166" spans="1:4" ht="15">
      <c r="A166" s="5" t="s">
        <v>4</v>
      </c>
      <c r="B166" s="32">
        <v>10636.2</v>
      </c>
      <c r="C166" s="32">
        <v>9915.14207</v>
      </c>
      <c r="D166" s="13"/>
    </row>
    <row r="167" spans="1:4" ht="409.5">
      <c r="A167" s="57" t="s">
        <v>71</v>
      </c>
      <c r="B167" s="32">
        <f>B169</f>
        <v>102464.539</v>
      </c>
      <c r="C167" s="32">
        <f>C169</f>
        <v>64208.72</v>
      </c>
      <c r="D167" s="31" t="s">
        <v>47</v>
      </c>
    </row>
    <row r="168" spans="1:4" ht="15">
      <c r="A168" s="4" t="s">
        <v>1</v>
      </c>
      <c r="B168" s="30"/>
      <c r="C168" s="30"/>
      <c r="D168" s="13"/>
    </row>
    <row r="169" spans="1:4" ht="15">
      <c r="A169" s="5" t="s">
        <v>4</v>
      </c>
      <c r="B169" s="32">
        <v>102464.539</v>
      </c>
      <c r="C169" s="32">
        <v>64208.72</v>
      </c>
      <c r="D169" s="13"/>
    </row>
    <row r="170" spans="1:4" ht="107.25" customHeight="1">
      <c r="A170" s="57" t="s">
        <v>72</v>
      </c>
      <c r="B170" s="32">
        <f>B172</f>
        <v>13514.07</v>
      </c>
      <c r="C170" s="32">
        <f>C172</f>
        <v>13514.07</v>
      </c>
      <c r="D170" s="31" t="s">
        <v>73</v>
      </c>
    </row>
    <row r="171" spans="1:4" ht="15">
      <c r="A171" s="4" t="s">
        <v>1</v>
      </c>
      <c r="B171" s="32"/>
      <c r="C171" s="32"/>
      <c r="D171" s="13"/>
    </row>
    <row r="172" spans="1:4" ht="15">
      <c r="A172" s="5" t="s">
        <v>4</v>
      </c>
      <c r="B172" s="32">
        <v>13514.07</v>
      </c>
      <c r="C172" s="32">
        <v>13514.07</v>
      </c>
      <c r="D172" s="13"/>
    </row>
    <row r="173" spans="1:4" ht="181.5" customHeight="1">
      <c r="A173" s="57" t="s">
        <v>56</v>
      </c>
      <c r="B173" s="32">
        <f>B175</f>
        <v>147191.06</v>
      </c>
      <c r="C173" s="32">
        <f>C175</f>
        <v>138316.30415</v>
      </c>
      <c r="D173" s="31" t="s">
        <v>74</v>
      </c>
    </row>
    <row r="174" spans="1:4" ht="15">
      <c r="A174" s="4" t="s">
        <v>1</v>
      </c>
      <c r="B174" s="32"/>
      <c r="C174" s="32"/>
      <c r="D174" s="13"/>
    </row>
    <row r="175" spans="1:4" ht="15">
      <c r="A175" s="5" t="s">
        <v>4</v>
      </c>
      <c r="B175" s="32">
        <v>147191.06</v>
      </c>
      <c r="C175" s="32">
        <v>138316.30415</v>
      </c>
      <c r="D175" s="13"/>
    </row>
    <row r="176" spans="1:8" ht="15">
      <c r="A176" s="87" t="s">
        <v>11</v>
      </c>
      <c r="B176" s="87"/>
      <c r="C176" s="87"/>
      <c r="D176" s="88"/>
      <c r="E176" s="26"/>
      <c r="F176" s="26"/>
      <c r="G176" s="26"/>
      <c r="H176" s="26"/>
    </row>
    <row r="177" spans="1:8" ht="15">
      <c r="A177" s="3" t="s">
        <v>21</v>
      </c>
      <c r="B177" s="2">
        <f>B179</f>
        <v>1031.48</v>
      </c>
      <c r="C177" s="2">
        <f>C179</f>
        <v>1031.48</v>
      </c>
      <c r="D177" s="15"/>
      <c r="E177" s="26"/>
      <c r="F177" s="26"/>
      <c r="G177" s="26"/>
      <c r="H177" s="26"/>
    </row>
    <row r="178" spans="1:8" ht="15">
      <c r="A178" s="4" t="s">
        <v>1</v>
      </c>
      <c r="B178" s="2"/>
      <c r="C178" s="2"/>
      <c r="D178" s="15"/>
      <c r="E178" s="26"/>
      <c r="F178" s="26"/>
      <c r="G178" s="26"/>
      <c r="H178" s="26"/>
    </row>
    <row r="179" spans="1:8" ht="15">
      <c r="A179" s="5" t="s">
        <v>4</v>
      </c>
      <c r="B179" s="2">
        <f>B183</f>
        <v>1031.48</v>
      </c>
      <c r="C179" s="2">
        <f>C183</f>
        <v>1031.48</v>
      </c>
      <c r="D179" s="15"/>
      <c r="E179" s="26"/>
      <c r="F179" s="26"/>
      <c r="G179" s="26"/>
      <c r="H179" s="26"/>
    </row>
    <row r="180" spans="1:8" ht="15">
      <c r="A180" s="4" t="s">
        <v>2</v>
      </c>
      <c r="B180" s="2"/>
      <c r="C180" s="2"/>
      <c r="D180" s="15"/>
      <c r="E180" s="26"/>
      <c r="F180" s="26"/>
      <c r="G180" s="26"/>
      <c r="H180" s="26"/>
    </row>
    <row r="181" spans="1:4" ht="409.5">
      <c r="A181" s="57" t="s">
        <v>6</v>
      </c>
      <c r="B181" s="35">
        <f>B183</f>
        <v>1031.48</v>
      </c>
      <c r="C181" s="35">
        <v>1031.48</v>
      </c>
      <c r="D181" s="16" t="s">
        <v>94</v>
      </c>
    </row>
    <row r="182" spans="1:4" ht="15">
      <c r="A182" s="4" t="s">
        <v>1</v>
      </c>
      <c r="B182" s="30"/>
      <c r="C182" s="30"/>
      <c r="D182" s="13"/>
    </row>
    <row r="183" spans="1:4" ht="15">
      <c r="A183" s="5" t="s">
        <v>4</v>
      </c>
      <c r="B183" s="35">
        <v>1031.48</v>
      </c>
      <c r="C183" s="35">
        <v>1031.48</v>
      </c>
      <c r="D183" s="13"/>
    </row>
    <row r="184" spans="1:8" ht="15">
      <c r="A184" s="87" t="s">
        <v>15</v>
      </c>
      <c r="B184" s="87"/>
      <c r="C184" s="87"/>
      <c r="D184" s="88"/>
      <c r="E184" s="26"/>
      <c r="F184" s="26"/>
      <c r="G184" s="26"/>
      <c r="H184" s="26"/>
    </row>
    <row r="185" spans="1:8" ht="15">
      <c r="A185" s="3" t="s">
        <v>21</v>
      </c>
      <c r="B185" s="2">
        <f>B187</f>
        <v>24366.3</v>
      </c>
      <c r="C185" s="2">
        <f>C187</f>
        <v>24126.22</v>
      </c>
      <c r="D185" s="66"/>
      <c r="E185" s="26"/>
      <c r="F185" s="26"/>
      <c r="G185" s="26"/>
      <c r="H185" s="26"/>
    </row>
    <row r="186" spans="1:8" ht="15">
      <c r="A186" s="4" t="s">
        <v>1</v>
      </c>
      <c r="B186" s="2"/>
      <c r="C186" s="2"/>
      <c r="D186" s="66"/>
      <c r="E186" s="26"/>
      <c r="F186" s="26"/>
      <c r="G186" s="26"/>
      <c r="H186" s="26"/>
    </row>
    <row r="187" spans="1:8" ht="15">
      <c r="A187" s="5" t="s">
        <v>4</v>
      </c>
      <c r="B187" s="2">
        <f>B189</f>
        <v>24366.3</v>
      </c>
      <c r="C187" s="2">
        <f>C189</f>
        <v>24126.22</v>
      </c>
      <c r="D187" s="66"/>
      <c r="E187" s="26"/>
      <c r="F187" s="26"/>
      <c r="G187" s="26"/>
      <c r="H187" s="26"/>
    </row>
    <row r="188" spans="1:8" ht="15">
      <c r="A188" s="4" t="s">
        <v>2</v>
      </c>
      <c r="B188" s="2"/>
      <c r="C188" s="2"/>
      <c r="D188" s="66"/>
      <c r="E188" s="26"/>
      <c r="F188" s="26"/>
      <c r="G188" s="26"/>
      <c r="H188" s="26"/>
    </row>
    <row r="189" spans="1:4" ht="409.5">
      <c r="A189" s="57" t="s">
        <v>30</v>
      </c>
      <c r="B189" s="32">
        <f>B191</f>
        <v>24366.3</v>
      </c>
      <c r="C189" s="32">
        <f>C191</f>
        <v>24126.22</v>
      </c>
      <c r="D189" s="31" t="s">
        <v>77</v>
      </c>
    </row>
    <row r="190" spans="1:4" ht="15">
      <c r="A190" s="4" t="s">
        <v>1</v>
      </c>
      <c r="B190" s="30"/>
      <c r="C190" s="30"/>
      <c r="D190" s="13"/>
    </row>
    <row r="191" spans="1:4" ht="15">
      <c r="A191" s="5" t="s">
        <v>4</v>
      </c>
      <c r="B191" s="32">
        <v>24366.3</v>
      </c>
      <c r="C191" s="32">
        <v>24126.22</v>
      </c>
      <c r="D191" s="13"/>
    </row>
    <row r="192" spans="1:8" ht="15">
      <c r="A192" s="87" t="s">
        <v>16</v>
      </c>
      <c r="B192" s="87"/>
      <c r="C192" s="87"/>
      <c r="D192" s="88"/>
      <c r="E192" s="26"/>
      <c r="F192" s="26"/>
      <c r="G192" s="26"/>
      <c r="H192" s="26"/>
    </row>
    <row r="193" spans="1:8" ht="15">
      <c r="A193" s="3" t="s">
        <v>21</v>
      </c>
      <c r="B193" s="2">
        <f>B195</f>
        <v>49163.7</v>
      </c>
      <c r="C193" s="2">
        <f>C195</f>
        <v>48596.29</v>
      </c>
      <c r="D193" s="15"/>
      <c r="E193" s="26"/>
      <c r="F193" s="26"/>
      <c r="G193" s="26"/>
      <c r="H193" s="26"/>
    </row>
    <row r="194" spans="1:8" ht="15">
      <c r="A194" s="4" t="s">
        <v>1</v>
      </c>
      <c r="B194" s="2"/>
      <c r="C194" s="2"/>
      <c r="D194" s="15"/>
      <c r="E194" s="26"/>
      <c r="F194" s="26"/>
      <c r="G194" s="26"/>
      <c r="H194" s="26"/>
    </row>
    <row r="195" spans="1:8" ht="15">
      <c r="A195" s="5" t="s">
        <v>4</v>
      </c>
      <c r="B195" s="2">
        <f>B197</f>
        <v>49163.7</v>
      </c>
      <c r="C195" s="2">
        <f>C197</f>
        <v>48596.29</v>
      </c>
      <c r="D195" s="15"/>
      <c r="E195" s="26"/>
      <c r="F195" s="26"/>
      <c r="G195" s="26"/>
      <c r="H195" s="26"/>
    </row>
    <row r="196" spans="1:8" ht="15">
      <c r="A196" s="4" t="s">
        <v>2</v>
      </c>
      <c r="B196" s="2"/>
      <c r="C196" s="2"/>
      <c r="D196" s="15"/>
      <c r="E196" s="26"/>
      <c r="F196" s="26"/>
      <c r="G196" s="26"/>
      <c r="H196" s="26"/>
    </row>
    <row r="197" spans="1:4" ht="409.5">
      <c r="A197" s="67" t="s">
        <v>99</v>
      </c>
      <c r="B197" s="32">
        <v>49163.7</v>
      </c>
      <c r="C197" s="32">
        <f>C199</f>
        <v>48596.29</v>
      </c>
      <c r="D197" s="19" t="s">
        <v>76</v>
      </c>
    </row>
    <row r="198" spans="1:4" ht="15">
      <c r="A198" s="4" t="s">
        <v>1</v>
      </c>
      <c r="B198" s="30"/>
      <c r="C198" s="30"/>
      <c r="D198" s="13"/>
    </row>
    <row r="199" spans="1:4" ht="15">
      <c r="A199" s="5" t="s">
        <v>4</v>
      </c>
      <c r="B199" s="32">
        <v>49163.7</v>
      </c>
      <c r="C199" s="32">
        <v>48596.29</v>
      </c>
      <c r="D199" s="13"/>
    </row>
    <row r="200" spans="1:4" ht="15">
      <c r="A200" s="104" t="s">
        <v>20</v>
      </c>
      <c r="B200" s="105"/>
      <c r="C200" s="105"/>
      <c r="D200" s="106"/>
    </row>
    <row r="201" spans="1:4" ht="21" customHeight="1">
      <c r="A201" s="57" t="s">
        <v>107</v>
      </c>
      <c r="B201" s="32">
        <f>B203</f>
        <v>66671.6</v>
      </c>
      <c r="C201" s="32">
        <f>C203</f>
        <v>70295.57672</v>
      </c>
      <c r="D201" s="31"/>
    </row>
    <row r="202" spans="1:4" ht="15">
      <c r="A202" s="4" t="s">
        <v>1</v>
      </c>
      <c r="B202" s="32"/>
      <c r="C202" s="32"/>
      <c r="D202" s="13"/>
    </row>
    <row r="203" spans="1:4" ht="409.5">
      <c r="A203" s="5" t="s">
        <v>4</v>
      </c>
      <c r="B203" s="32">
        <v>66671.6</v>
      </c>
      <c r="C203" s="32">
        <f>51839.11043+16562.77307+1893.69322</f>
        <v>70295.57672</v>
      </c>
      <c r="D203" s="31" t="s">
        <v>75</v>
      </c>
    </row>
    <row r="204" spans="1:4" ht="15.75">
      <c r="A204" s="68" t="s">
        <v>42</v>
      </c>
      <c r="B204" s="69"/>
      <c r="C204" s="69"/>
      <c r="D204" s="69"/>
    </row>
    <row r="205" spans="1:4" ht="51" customHeight="1">
      <c r="A205" s="103" t="s">
        <v>95</v>
      </c>
      <c r="B205" s="103"/>
      <c r="C205" s="103"/>
      <c r="D205" s="103"/>
    </row>
    <row r="206" spans="1:4" ht="41.25" customHeight="1">
      <c r="A206" s="98" t="s">
        <v>84</v>
      </c>
      <c r="B206" s="98"/>
      <c r="C206" s="98"/>
      <c r="D206" s="98"/>
    </row>
    <row r="207" spans="1:4" ht="15.75">
      <c r="A207" s="98" t="s">
        <v>96</v>
      </c>
      <c r="B207" s="98"/>
      <c r="C207" s="98"/>
      <c r="D207" s="98"/>
    </row>
    <row r="208" spans="1:4" ht="15">
      <c r="A208" s="70" t="s">
        <v>86</v>
      </c>
      <c r="B208" s="69"/>
      <c r="C208" s="102" t="s">
        <v>85</v>
      </c>
      <c r="D208" s="102"/>
    </row>
    <row r="209" spans="1:4" ht="15">
      <c r="A209" s="71" t="s">
        <v>87</v>
      </c>
      <c r="B209" s="69"/>
      <c r="C209" s="72"/>
      <c r="D209" s="72"/>
    </row>
  </sheetData>
  <sheetProtection/>
  <mergeCells count="24">
    <mergeCell ref="A2:D2"/>
    <mergeCell ref="A4:A5"/>
    <mergeCell ref="B4:C4"/>
    <mergeCell ref="D4:D5"/>
    <mergeCell ref="A15:D15"/>
    <mergeCell ref="D30:D34"/>
    <mergeCell ref="A192:D192"/>
    <mergeCell ref="D35:D39"/>
    <mergeCell ref="D45:D49"/>
    <mergeCell ref="D50:D54"/>
    <mergeCell ref="D55:D59"/>
    <mergeCell ref="A69:D69"/>
    <mergeCell ref="A90:D90"/>
    <mergeCell ref="A111:D111"/>
    <mergeCell ref="A200:D200"/>
    <mergeCell ref="A205:D205"/>
    <mergeCell ref="A206:D206"/>
    <mergeCell ref="A207:D207"/>
    <mergeCell ref="C208:D208"/>
    <mergeCell ref="A119:D119"/>
    <mergeCell ref="A127:D127"/>
    <mergeCell ref="A156:D156"/>
    <mergeCell ref="A176:D176"/>
    <mergeCell ref="A184:D184"/>
  </mergeCells>
  <printOptions horizontalCentered="1"/>
  <pageMargins left="0.7086614173228347" right="0.7086614173228347" top="0.7480314960629921" bottom="0.7480314960629921" header="0.31496062992125984" footer="0.31496062992125984"/>
  <pageSetup fitToHeight="0"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Гаврилова Наталья Владимировна</cp:lastModifiedBy>
  <cp:lastPrinted>2018-02-09T12:20:50Z</cp:lastPrinted>
  <dcterms:created xsi:type="dcterms:W3CDTF">2013-06-06T05:04:23Z</dcterms:created>
  <dcterms:modified xsi:type="dcterms:W3CDTF">2021-04-23T07:24:07Z</dcterms:modified>
  <cp:category/>
  <cp:version/>
  <cp:contentType/>
  <cp:contentStatus/>
</cp:coreProperties>
</file>